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Лист1!$A$1:$F$72</definedName>
  </definedNames>
  <calcPr calcId="125725"/>
</workbook>
</file>

<file path=xl/calcChain.xml><?xml version="1.0" encoding="utf-8"?>
<calcChain xmlns="http://schemas.openxmlformats.org/spreadsheetml/2006/main">
  <c r="E51" i="1"/>
  <c r="E52"/>
  <c r="E53"/>
  <c r="E54"/>
  <c r="E55"/>
  <c r="E57"/>
  <c r="E58"/>
  <c r="E60"/>
  <c r="E61"/>
  <c r="E62"/>
  <c r="D52"/>
  <c r="D53"/>
  <c r="D54"/>
  <c r="D55"/>
  <c r="D56"/>
  <c r="D57"/>
  <c r="D58"/>
  <c r="D59"/>
  <c r="D60"/>
  <c r="D61"/>
  <c r="D62"/>
  <c r="D51"/>
  <c r="B49"/>
  <c r="C63"/>
  <c r="E63" s="1"/>
  <c r="B63"/>
  <c r="C40"/>
  <c r="C31"/>
  <c r="C27"/>
  <c r="C19"/>
  <c r="C13"/>
  <c r="C11" s="1"/>
  <c r="C7"/>
  <c r="D46"/>
  <c r="E46"/>
  <c r="D45"/>
  <c r="E45"/>
  <c r="B40"/>
  <c r="D17"/>
  <c r="E17"/>
  <c r="E12"/>
  <c r="E14"/>
  <c r="E15"/>
  <c r="D12"/>
  <c r="D14"/>
  <c r="D15"/>
  <c r="B13"/>
  <c r="B11" s="1"/>
  <c r="E5"/>
  <c r="E6"/>
  <c r="E8"/>
  <c r="E9"/>
  <c r="E10"/>
  <c r="E16"/>
  <c r="E20"/>
  <c r="E21"/>
  <c r="E22"/>
  <c r="E23"/>
  <c r="E24"/>
  <c r="E25"/>
  <c r="E26"/>
  <c r="E29"/>
  <c r="E33"/>
  <c r="E37"/>
  <c r="E38"/>
  <c r="E41"/>
  <c r="E42"/>
  <c r="E43"/>
  <c r="E44"/>
  <c r="D5"/>
  <c r="D6"/>
  <c r="D8"/>
  <c r="D9"/>
  <c r="D10"/>
  <c r="D16"/>
  <c r="D20"/>
  <c r="D21"/>
  <c r="D22"/>
  <c r="D23"/>
  <c r="D24"/>
  <c r="D25"/>
  <c r="D26"/>
  <c r="D29"/>
  <c r="D30"/>
  <c r="D32"/>
  <c r="D33"/>
  <c r="D34"/>
  <c r="D35"/>
  <c r="D36"/>
  <c r="D37"/>
  <c r="D38"/>
  <c r="D41"/>
  <c r="D42"/>
  <c r="D43"/>
  <c r="D44"/>
  <c r="D47"/>
  <c r="B7"/>
  <c r="B19"/>
  <c r="B27"/>
  <c r="B31"/>
  <c r="C49" l="1"/>
  <c r="E49" s="1"/>
  <c r="D63"/>
  <c r="C18"/>
  <c r="C4"/>
  <c r="C39" s="1"/>
  <c r="C48" s="1"/>
  <c r="B4"/>
  <c r="E27"/>
  <c r="D11"/>
  <c r="E13"/>
  <c r="E11"/>
  <c r="D13"/>
  <c r="E40"/>
  <c r="D27"/>
  <c r="E19"/>
  <c r="E31"/>
  <c r="D7"/>
  <c r="E7"/>
  <c r="D19"/>
  <c r="D40"/>
  <c r="D31"/>
  <c r="B18"/>
  <c r="E4" l="1"/>
  <c r="D4"/>
  <c r="B39"/>
  <c r="B48" s="1"/>
  <c r="E18"/>
  <c r="D18"/>
  <c r="E39" l="1"/>
  <c r="D39"/>
  <c r="D48" s="1"/>
  <c r="E48" l="1"/>
</calcChain>
</file>

<file path=xl/sharedStrings.xml><?xml version="1.0" encoding="utf-8"?>
<sst xmlns="http://schemas.openxmlformats.org/spreadsheetml/2006/main" count="90" uniqueCount="85">
  <si>
    <t>Наименование дохода</t>
  </si>
  <si>
    <t>% выполнения</t>
  </si>
  <si>
    <t>(рублей)</t>
  </si>
  <si>
    <t xml:space="preserve">Отклонение Сумма (+,-) </t>
  </si>
  <si>
    <t>Налог на доходы физических лиц</t>
  </si>
  <si>
    <t>Налоговые доходы</t>
  </si>
  <si>
    <t>Акцизы</t>
  </si>
  <si>
    <t>Налоги на совокупный доход, в т.ч.</t>
  </si>
  <si>
    <t>ЕНВД</t>
  </si>
  <si>
    <t>ЕСХН</t>
  </si>
  <si>
    <t>Патент</t>
  </si>
  <si>
    <t>Доходы от использования имущества, в т.ч.</t>
  </si>
  <si>
    <t>аренда земли до разграничения</t>
  </si>
  <si>
    <t>аренда земли после разграничения</t>
  </si>
  <si>
    <t>аренда имущества, находящегося в оперативном управлении</t>
  </si>
  <si>
    <t>аренда имущества казны</t>
  </si>
  <si>
    <t>отчисления от прибыли МУП</t>
  </si>
  <si>
    <t>прочие доходы от исп. имущества</t>
  </si>
  <si>
    <t>Государственная пошлина</t>
  </si>
  <si>
    <t>Доходы от оказания платных услуг и компенсации затрат государства, в т.ч.</t>
  </si>
  <si>
    <t>доходы от возмещения затрат на сод. имущества</t>
  </si>
  <si>
    <t>прочие доходы от компенсации затрат</t>
  </si>
  <si>
    <t>Доходы от продажи материальных и нематериальных активов, в т.ч.</t>
  </si>
  <si>
    <t>доходы от реализации имущества (металлолом)</t>
  </si>
  <si>
    <t>доходы от продажи земли до разграничения</t>
  </si>
  <si>
    <t>доходы от продажи мун. земли</t>
  </si>
  <si>
    <t>плата за увеличение площади земельных участков</t>
  </si>
  <si>
    <t>доходы от приватизации имущества</t>
  </si>
  <si>
    <t>Штрафы, санкции, возмещение ущерба</t>
  </si>
  <si>
    <t>Прочие неналоговые доходы</t>
  </si>
  <si>
    <t>Неналоговые доходы</t>
  </si>
  <si>
    <t>Налоговые и неналоговые доходы</t>
  </si>
  <si>
    <t>Безвозмездные поступления, в т.ч.</t>
  </si>
  <si>
    <t>дотации</t>
  </si>
  <si>
    <t>субсидии</t>
  </si>
  <si>
    <t>субвенции</t>
  </si>
  <si>
    <t>иные межбюджетные трансферты</t>
  </si>
  <si>
    <t>Возврат остатков субсидий, субвенций и иных МБТ прошлых лет</t>
  </si>
  <si>
    <t>Платежи при пользовании природными ресурсами</t>
  </si>
  <si>
    <t>Итого доходов</t>
  </si>
  <si>
    <t>Налоги на имущество, в т.ч.</t>
  </si>
  <si>
    <t>НИФЛ</t>
  </si>
  <si>
    <t>Земельный налог, в т.ч.</t>
  </si>
  <si>
    <t>Земельный налог с организаций</t>
  </si>
  <si>
    <t>Земельный налог с физ.лиц</t>
  </si>
  <si>
    <t>Задолженность и перерасчеты по отмененным налогам</t>
  </si>
  <si>
    <t>прочие доходы от оказания платных услуг</t>
  </si>
  <si>
    <t>безвозмездные поступления от негосударственных организаций</t>
  </si>
  <si>
    <t>прочие безвозмездные поступления</t>
  </si>
  <si>
    <t>Утверждено по бюджету в соответствии с решением от 07.10.2020 № 127</t>
  </si>
  <si>
    <t>Ожидаемое исполение бюджета Весьегонского муниципального округа Тверской области на 01.01.2021</t>
  </si>
  <si>
    <t>Ожидаемое исполнеие на 01.01.2021</t>
  </si>
  <si>
    <t>Расторж.дог с ООО "ВесьТорг"</t>
  </si>
  <si>
    <t>Расторд.дог с ООО РСО, зад.по ООО РСО и ДРСУ</t>
  </si>
  <si>
    <t>Факт начисление ар платы</t>
  </si>
  <si>
    <t>по факту 2019 года</t>
  </si>
  <si>
    <t>Убыток</t>
  </si>
  <si>
    <t>Договор не заключен</t>
  </si>
  <si>
    <t>По факту</t>
  </si>
  <si>
    <t>1308,1/11*12</t>
  </si>
  <si>
    <t>по факту</t>
  </si>
  <si>
    <t>655,6-540,1(разовые)/11*12=126,1+540,1=666,1</t>
  </si>
  <si>
    <t>начисление ооо Вектор (ООО Азарт не платит)</t>
  </si>
  <si>
    <t>Оценка ИФНС</t>
  </si>
  <si>
    <t>по плановым назнач</t>
  </si>
  <si>
    <t>885,7/11*12</t>
  </si>
  <si>
    <t>Расчет ожидаемого поступления и причины отклонений</t>
  </si>
  <si>
    <t>Плановые назначения по сверке на 01.11.2020</t>
  </si>
  <si>
    <t>71105,7/11*12=77570+5000дорс выплата зплаты</t>
  </si>
  <si>
    <t xml:space="preserve">                        Р АС Х О Д Ы </t>
  </si>
  <si>
    <t>Общегосударственные вопросы</t>
  </si>
  <si>
    <t>Национальная оборона</t>
  </si>
  <si>
    <t xml:space="preserve">Национальная безопасность и правоохранительная деят.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</si>
  <si>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</si>
  <si>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</si>
  <si>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</si>
  <si>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</si>
  <si>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Культура. Кинематография </t>
  </si>
  <si>
    <t xml:space="preserve">Здравохранение </t>
  </si>
  <si>
    <t>Социальная политика</t>
  </si>
  <si>
    <t>Физическая культура и спорт</t>
  </si>
  <si>
    <t>Средства массовой информации</t>
  </si>
  <si>
    <t xml:space="preserve">И Т О Г О    Р А С Х О Д О В </t>
  </si>
  <si>
    <t>Зам.главы, зав.финансовым отделом:                                                          И.В.Брагина</t>
  </si>
  <si>
    <t>Дефицит/Профицит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</si>
</sst>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(* #,##0_);_(* \(#,##0\);_(* &quot;-&quot;_);_(@_)"/>
  </numFmts>
  <fonts count="10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/>
    <xf numFmtId="0" fontId="5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/>
    <xf numFmtId="4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Border="1"/>
    <xf numFmtId="0" fontId="7" fillId="2" borderId="2" xfId="1" applyFont="1" applyFill="1" applyBorder="1" applyAlignment="1">
      <alignment wrapText="1"/>
    </xf>
    <xf numFmtId="0" fontId="8" fillId="2" borderId="2" xfId="1" applyFont="1" applyFill="1" applyBorder="1" applyAlignment="1">
      <alignment wrapText="1"/>
    </xf>
    <xf numFmtId="0" fontId="7" fillId="0" borderId="2" xfId="1" applyFont="1" applyBorder="1" applyAlignment="1">
      <alignment wrapText="1"/>
    </xf>
    <xf numFmtId="0" fontId="8" fillId="2" borderId="0" xfId="1" applyFont="1" applyFill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9">
    <cellStyle name="Обычный" xfId="0" builtinId="0"/>
    <cellStyle name="Обычный 2" xfId="1"/>
    <cellStyle name="Финансовый [0] 2" xfId="3"/>
    <cellStyle name="Финансовый [0] 2 2" xfId="4"/>
    <cellStyle name="Финансовый [0] 2 3" xfId="5"/>
    <cellStyle name="Финансовый [0] 2 4" xfId="6"/>
    <cellStyle name="Финансовый [0] 3" xfId="7"/>
    <cellStyle name="Финансовый [0] 3 2" xfId="8"/>
    <cellStyle name="Финансовый [0] 3 3" xfId="9"/>
    <cellStyle name="Финансовый [0] 3 4" xfId="10"/>
    <cellStyle name="Финансовый [0] 4" xfId="11"/>
    <cellStyle name="Финансовый [0] 4 2" xfId="15"/>
    <cellStyle name="Финансовый [0] 5" xfId="12"/>
    <cellStyle name="Финансовый [0] 5 2" xfId="16"/>
    <cellStyle name="Финансовый [0] 6" xfId="13"/>
    <cellStyle name="Финансовый [0] 6 2" xfId="17"/>
    <cellStyle name="Финансовый [0] 7" xfId="14"/>
    <cellStyle name="Финансовый [0] 7 2" xfId="18"/>
    <cellStyle name="Финансовый [0]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topLeftCell="A34" zoomScale="60" workbookViewId="0">
      <selection activeCell="C56" sqref="C56"/>
    </sheetView>
  </sheetViews>
  <sheetFormatPr defaultRowHeight="15"/>
  <cols>
    <col min="1" max="1" width="60.42578125" customWidth="1"/>
    <col min="2" max="2" width="24.7109375" customWidth="1"/>
    <col min="3" max="3" width="21.140625" customWidth="1"/>
    <col min="4" max="4" width="19.28515625" customWidth="1"/>
    <col min="5" max="5" width="11.42578125" customWidth="1"/>
    <col min="6" max="6" width="43.140625" customWidth="1"/>
    <col min="7" max="7" width="27.42578125" customWidth="1"/>
  </cols>
  <sheetData>
    <row r="1" spans="1:7" ht="18.75">
      <c r="A1" s="27" t="s">
        <v>50</v>
      </c>
      <c r="B1" s="27"/>
      <c r="C1" s="27"/>
      <c r="D1" s="27"/>
      <c r="E1" s="27"/>
      <c r="F1" s="2"/>
      <c r="G1" s="2"/>
    </row>
    <row r="2" spans="1:7" ht="18.75">
      <c r="A2" s="3"/>
      <c r="B2" s="3"/>
      <c r="C2" s="3"/>
      <c r="D2" s="3"/>
      <c r="E2" s="3" t="s">
        <v>2</v>
      </c>
      <c r="F2" s="2"/>
      <c r="G2" s="2"/>
    </row>
    <row r="3" spans="1:7" ht="93.75">
      <c r="A3" s="1" t="s">
        <v>0</v>
      </c>
      <c r="B3" s="4" t="s">
        <v>49</v>
      </c>
      <c r="C3" s="6" t="s">
        <v>51</v>
      </c>
      <c r="D3" s="5" t="s">
        <v>3</v>
      </c>
      <c r="E3" s="5" t="s">
        <v>1</v>
      </c>
      <c r="F3" s="6" t="s">
        <v>66</v>
      </c>
      <c r="G3" s="2"/>
    </row>
    <row r="4" spans="1:7" ht="18.75">
      <c r="A4" s="7" t="s">
        <v>5</v>
      </c>
      <c r="B4" s="8">
        <f>B5+B6+B7+B16+B11+B17</f>
        <v>131870873</v>
      </c>
      <c r="C4" s="17">
        <f>C5+C6+C7+C11+C16+C17</f>
        <v>116786324</v>
      </c>
      <c r="D4" s="8">
        <f>C4-B4</f>
        <v>-15084549</v>
      </c>
      <c r="E4" s="9">
        <f>C4/B4*100</f>
        <v>88.561121454015094</v>
      </c>
      <c r="F4" s="19"/>
      <c r="G4" s="2"/>
    </row>
    <row r="5" spans="1:7" ht="50.25" customHeight="1">
      <c r="A5" s="4" t="s">
        <v>4</v>
      </c>
      <c r="B5" s="10">
        <v>96746000</v>
      </c>
      <c r="C5" s="10">
        <v>82570000</v>
      </c>
      <c r="D5" s="11">
        <f t="shared" ref="D5:D47" si="0">C5-B5</f>
        <v>-14176000</v>
      </c>
      <c r="E5" s="12">
        <f t="shared" ref="E5:E63" si="1">C5/B5*100</f>
        <v>85.347197816963998</v>
      </c>
      <c r="F5" s="20" t="s">
        <v>68</v>
      </c>
      <c r="G5" s="2"/>
    </row>
    <row r="6" spans="1:7" ht="18.75">
      <c r="A6" s="4" t="s">
        <v>6</v>
      </c>
      <c r="B6" s="10">
        <v>12669873</v>
      </c>
      <c r="C6" s="10">
        <v>12669873</v>
      </c>
      <c r="D6" s="11">
        <f t="shared" si="0"/>
        <v>0</v>
      </c>
      <c r="E6" s="12">
        <f t="shared" si="1"/>
        <v>100</v>
      </c>
      <c r="F6" s="20" t="s">
        <v>64</v>
      </c>
      <c r="G6" s="2"/>
    </row>
    <row r="7" spans="1:7" ht="18.75">
      <c r="A7" s="4" t="s">
        <v>7</v>
      </c>
      <c r="B7" s="10">
        <f>B8+B9+B10</f>
        <v>5752000</v>
      </c>
      <c r="C7" s="10">
        <f>C8+C10+C9</f>
        <v>4713451</v>
      </c>
      <c r="D7" s="11">
        <f t="shared" si="0"/>
        <v>-1038549</v>
      </c>
      <c r="E7" s="12">
        <f t="shared" si="1"/>
        <v>81.944558414464524</v>
      </c>
      <c r="F7" s="20"/>
      <c r="G7" s="2"/>
    </row>
    <row r="8" spans="1:7" ht="18.75">
      <c r="A8" s="13" t="s">
        <v>8</v>
      </c>
      <c r="B8" s="14">
        <v>5670000</v>
      </c>
      <c r="C8" s="10">
        <v>3421000</v>
      </c>
      <c r="D8" s="15">
        <f t="shared" si="0"/>
        <v>-2249000</v>
      </c>
      <c r="E8" s="12">
        <f t="shared" si="1"/>
        <v>60.335097001763671</v>
      </c>
      <c r="F8" s="20" t="s">
        <v>63</v>
      </c>
      <c r="G8" s="2"/>
    </row>
    <row r="9" spans="1:7" ht="18.75">
      <c r="A9" s="13" t="s">
        <v>9</v>
      </c>
      <c r="B9" s="14">
        <v>77000</v>
      </c>
      <c r="C9" s="10">
        <v>1282268</v>
      </c>
      <c r="D9" s="15">
        <f t="shared" si="0"/>
        <v>1205268</v>
      </c>
      <c r="E9" s="12">
        <f t="shared" si="1"/>
        <v>1665.2831168831171</v>
      </c>
      <c r="F9" s="20" t="s">
        <v>60</v>
      </c>
      <c r="G9" s="2"/>
    </row>
    <row r="10" spans="1:7" ht="18.75">
      <c r="A10" s="13" t="s">
        <v>10</v>
      </c>
      <c r="B10" s="14">
        <v>5000</v>
      </c>
      <c r="C10" s="10">
        <v>10183</v>
      </c>
      <c r="D10" s="15">
        <f t="shared" si="0"/>
        <v>5183</v>
      </c>
      <c r="E10" s="12">
        <f t="shared" si="1"/>
        <v>203.66</v>
      </c>
      <c r="F10" s="20" t="s">
        <v>60</v>
      </c>
      <c r="G10" s="2"/>
    </row>
    <row r="11" spans="1:7" ht="18.75">
      <c r="A11" s="4" t="s">
        <v>40</v>
      </c>
      <c r="B11" s="14">
        <f>B12+B13</f>
        <v>15868000</v>
      </c>
      <c r="C11" s="10">
        <f>C13+C12</f>
        <v>15868000</v>
      </c>
      <c r="D11" s="11">
        <f t="shared" si="0"/>
        <v>0</v>
      </c>
      <c r="E11" s="12">
        <f t="shared" si="1"/>
        <v>100</v>
      </c>
      <c r="F11" s="20"/>
      <c r="G11" s="2"/>
    </row>
    <row r="12" spans="1:7" ht="18.75">
      <c r="A12" s="13" t="s">
        <v>41</v>
      </c>
      <c r="B12" s="14">
        <v>2846000</v>
      </c>
      <c r="C12" s="10">
        <v>2846000</v>
      </c>
      <c r="D12" s="15">
        <f t="shared" si="0"/>
        <v>0</v>
      </c>
      <c r="E12" s="12">
        <f t="shared" si="1"/>
        <v>100</v>
      </c>
      <c r="F12" s="20"/>
      <c r="G12" s="2"/>
    </row>
    <row r="13" spans="1:7" ht="18.75">
      <c r="A13" s="13" t="s">
        <v>42</v>
      </c>
      <c r="B13" s="14">
        <f>B14+B15</f>
        <v>13022000</v>
      </c>
      <c r="C13" s="10">
        <f>C14+C15</f>
        <v>13022000</v>
      </c>
      <c r="D13" s="15">
        <f>C13-B13</f>
        <v>0</v>
      </c>
      <c r="E13" s="12">
        <f t="shared" si="1"/>
        <v>100</v>
      </c>
      <c r="F13" s="20"/>
      <c r="G13" s="2"/>
    </row>
    <row r="14" spans="1:7" ht="18.75">
      <c r="A14" s="13" t="s">
        <v>43</v>
      </c>
      <c r="B14" s="14">
        <v>5591000</v>
      </c>
      <c r="C14" s="10">
        <v>7147265</v>
      </c>
      <c r="D14" s="15">
        <f t="shared" si="0"/>
        <v>1556265</v>
      </c>
      <c r="E14" s="12">
        <f t="shared" si="1"/>
        <v>127.83518154176355</v>
      </c>
      <c r="F14" s="20" t="s">
        <v>60</v>
      </c>
      <c r="G14" s="2"/>
    </row>
    <row r="15" spans="1:7" ht="18.75">
      <c r="A15" s="13" t="s">
        <v>44</v>
      </c>
      <c r="B15" s="14">
        <v>7431000</v>
      </c>
      <c r="C15" s="10">
        <v>5874735</v>
      </c>
      <c r="D15" s="15">
        <f t="shared" si="0"/>
        <v>-1556265</v>
      </c>
      <c r="E15" s="12">
        <f t="shared" si="1"/>
        <v>79.057125555106992</v>
      </c>
      <c r="F15" s="20"/>
      <c r="G15" s="2"/>
    </row>
    <row r="16" spans="1:7" ht="18.75">
      <c r="A16" s="4" t="s">
        <v>18</v>
      </c>
      <c r="B16" s="10">
        <v>816000</v>
      </c>
      <c r="C16" s="10">
        <v>965000</v>
      </c>
      <c r="D16" s="11">
        <f t="shared" si="0"/>
        <v>149000</v>
      </c>
      <c r="E16" s="12">
        <f t="shared" si="1"/>
        <v>118.25980392156863</v>
      </c>
      <c r="F16" s="20" t="s">
        <v>65</v>
      </c>
      <c r="G16" s="2"/>
    </row>
    <row r="17" spans="1:7" ht="37.5">
      <c r="A17" s="4" t="s">
        <v>45</v>
      </c>
      <c r="B17" s="10">
        <v>19000</v>
      </c>
      <c r="C17" s="10">
        <v>0</v>
      </c>
      <c r="D17" s="11">
        <f t="shared" si="0"/>
        <v>-19000</v>
      </c>
      <c r="E17" s="12">
        <f t="shared" si="1"/>
        <v>0</v>
      </c>
      <c r="F17" s="20"/>
      <c r="G17" s="2"/>
    </row>
    <row r="18" spans="1:7" ht="18.75">
      <c r="A18" s="16" t="s">
        <v>30</v>
      </c>
      <c r="B18" s="17">
        <f>B19+B26+B27+B31+B37+B38</f>
        <v>6469890</v>
      </c>
      <c r="C18" s="10">
        <f>C38+C37+C31+C27+C26+C19</f>
        <v>6568174</v>
      </c>
      <c r="D18" s="8">
        <f t="shared" si="0"/>
        <v>98284</v>
      </c>
      <c r="E18" s="9">
        <f t="shared" si="1"/>
        <v>101.51909846998943</v>
      </c>
      <c r="F18" s="20"/>
      <c r="G18" s="2"/>
    </row>
    <row r="19" spans="1:7" ht="18.75">
      <c r="A19" s="4" t="s">
        <v>11</v>
      </c>
      <c r="B19" s="10">
        <f>B20+B21+B22+B23+B24+B25</f>
        <v>4777400</v>
      </c>
      <c r="C19" s="10">
        <f>C20+C21+C22+C24+C23+C25</f>
        <v>4106552</v>
      </c>
      <c r="D19" s="11">
        <f t="shared" si="0"/>
        <v>-670848</v>
      </c>
      <c r="E19" s="12">
        <f t="shared" si="1"/>
        <v>85.957885042073087</v>
      </c>
      <c r="F19" s="20"/>
      <c r="G19" s="2"/>
    </row>
    <row r="20" spans="1:7" ht="18.75">
      <c r="A20" s="13" t="s">
        <v>12</v>
      </c>
      <c r="B20" s="14">
        <v>2798400</v>
      </c>
      <c r="C20" s="10">
        <v>2793600</v>
      </c>
      <c r="D20" s="11">
        <f t="shared" si="0"/>
        <v>-4800</v>
      </c>
      <c r="E20" s="12">
        <f t="shared" si="1"/>
        <v>99.828473413379072</v>
      </c>
      <c r="F20" s="20" t="s">
        <v>54</v>
      </c>
      <c r="G20" s="2"/>
    </row>
    <row r="21" spans="1:7" ht="18.75">
      <c r="A21" s="13" t="s">
        <v>13</v>
      </c>
      <c r="B21" s="14">
        <v>693900</v>
      </c>
      <c r="C21" s="10">
        <v>347000</v>
      </c>
      <c r="D21" s="11">
        <f t="shared" si="0"/>
        <v>-346900</v>
      </c>
      <c r="E21" s="12">
        <f t="shared" si="1"/>
        <v>50.007205649228993</v>
      </c>
      <c r="F21" s="20" t="s">
        <v>55</v>
      </c>
      <c r="G21" s="2"/>
    </row>
    <row r="22" spans="1:7" ht="37.5">
      <c r="A22" s="13" t="s">
        <v>14</v>
      </c>
      <c r="B22" s="14">
        <v>122300</v>
      </c>
      <c r="C22" s="10">
        <v>96552</v>
      </c>
      <c r="D22" s="11">
        <f t="shared" si="0"/>
        <v>-25748</v>
      </c>
      <c r="E22" s="12">
        <f t="shared" si="1"/>
        <v>78.946852003270649</v>
      </c>
      <c r="F22" s="20" t="s">
        <v>52</v>
      </c>
      <c r="G22" s="2"/>
    </row>
    <row r="23" spans="1:7" ht="37.5">
      <c r="A23" s="13" t="s">
        <v>15</v>
      </c>
      <c r="B23" s="14">
        <v>891600</v>
      </c>
      <c r="C23" s="10">
        <v>869400</v>
      </c>
      <c r="D23" s="11">
        <f t="shared" si="0"/>
        <v>-22200</v>
      </c>
      <c r="E23" s="12">
        <f t="shared" si="1"/>
        <v>97.51009421265141</v>
      </c>
      <c r="F23" s="20" t="s">
        <v>53</v>
      </c>
      <c r="G23" s="2"/>
    </row>
    <row r="24" spans="1:7" ht="18.75">
      <c r="A24" s="13" t="s">
        <v>16</v>
      </c>
      <c r="B24" s="14">
        <v>12800</v>
      </c>
      <c r="C24" s="10">
        <v>0</v>
      </c>
      <c r="D24" s="11">
        <f t="shared" si="0"/>
        <v>-12800</v>
      </c>
      <c r="E24" s="12">
        <f t="shared" si="1"/>
        <v>0</v>
      </c>
      <c r="F24" s="20" t="s">
        <v>56</v>
      </c>
      <c r="G24" s="2"/>
    </row>
    <row r="25" spans="1:7" ht="18.75">
      <c r="A25" s="13" t="s">
        <v>17</v>
      </c>
      <c r="B25" s="14">
        <v>258400</v>
      </c>
      <c r="C25" s="10">
        <v>0</v>
      </c>
      <c r="D25" s="11">
        <f t="shared" si="0"/>
        <v>-258400</v>
      </c>
      <c r="E25" s="12">
        <f t="shared" si="1"/>
        <v>0</v>
      </c>
      <c r="F25" s="20" t="s">
        <v>57</v>
      </c>
      <c r="G25" s="2"/>
    </row>
    <row r="26" spans="1:7" ht="37.5">
      <c r="A26" s="4" t="s">
        <v>38</v>
      </c>
      <c r="B26" s="10">
        <v>50000</v>
      </c>
      <c r="C26" s="10">
        <v>54979</v>
      </c>
      <c r="D26" s="11">
        <f t="shared" si="0"/>
        <v>4979</v>
      </c>
      <c r="E26" s="12">
        <f t="shared" si="1"/>
        <v>109.958</v>
      </c>
      <c r="F26" s="20" t="s">
        <v>58</v>
      </c>
      <c r="G26" s="2"/>
    </row>
    <row r="27" spans="1:7" ht="37.5">
      <c r="A27" s="4" t="s">
        <v>19</v>
      </c>
      <c r="B27" s="10">
        <f>B29+B30</f>
        <v>1342900</v>
      </c>
      <c r="C27" s="10">
        <f>C29+C30</f>
        <v>1447387</v>
      </c>
      <c r="D27" s="11">
        <f t="shared" si="0"/>
        <v>104487</v>
      </c>
      <c r="E27" s="12">
        <f t="shared" si="1"/>
        <v>107.78069848834613</v>
      </c>
      <c r="F27" s="20"/>
      <c r="G27" s="2"/>
    </row>
    <row r="28" spans="1:7" ht="18.75">
      <c r="A28" s="13" t="s">
        <v>46</v>
      </c>
      <c r="B28" s="10"/>
      <c r="C28" s="10"/>
      <c r="D28" s="11"/>
      <c r="E28" s="12"/>
      <c r="F28" s="20"/>
      <c r="G28" s="2"/>
    </row>
    <row r="29" spans="1:7" ht="37.5">
      <c r="A29" s="13" t="s">
        <v>20</v>
      </c>
      <c r="B29" s="14">
        <v>1342900</v>
      </c>
      <c r="C29" s="10">
        <v>1427000</v>
      </c>
      <c r="D29" s="11">
        <f t="shared" si="0"/>
        <v>84100</v>
      </c>
      <c r="E29" s="12">
        <f t="shared" si="1"/>
        <v>106.26256608831632</v>
      </c>
      <c r="F29" s="20" t="s">
        <v>59</v>
      </c>
      <c r="G29" s="2"/>
    </row>
    <row r="30" spans="1:7" ht="18.75">
      <c r="A30" s="13" t="s">
        <v>21</v>
      </c>
      <c r="B30" s="14">
        <v>0</v>
      </c>
      <c r="C30" s="10">
        <v>20387</v>
      </c>
      <c r="D30" s="11">
        <f t="shared" si="0"/>
        <v>20387</v>
      </c>
      <c r="E30" s="12"/>
      <c r="F30" s="20" t="s">
        <v>60</v>
      </c>
      <c r="G30" s="2"/>
    </row>
    <row r="31" spans="1:7" ht="37.5">
      <c r="A31" s="4" t="s">
        <v>22</v>
      </c>
      <c r="B31" s="10">
        <f>B32+B33+B34+B35+B36</f>
        <v>41300</v>
      </c>
      <c r="C31" s="10">
        <f>C33+C35</f>
        <v>264321</v>
      </c>
      <c r="D31" s="11">
        <f t="shared" si="0"/>
        <v>223021</v>
      </c>
      <c r="E31" s="12">
        <f t="shared" si="1"/>
        <v>640.0024213075061</v>
      </c>
      <c r="F31" s="20"/>
      <c r="G31" s="2"/>
    </row>
    <row r="32" spans="1:7" ht="18.75">
      <c r="A32" s="13" t="s">
        <v>23</v>
      </c>
      <c r="B32" s="14">
        <v>0</v>
      </c>
      <c r="C32" s="10"/>
      <c r="D32" s="11">
        <f t="shared" si="0"/>
        <v>0</v>
      </c>
      <c r="E32" s="12"/>
      <c r="F32" s="20"/>
      <c r="G32" s="2"/>
    </row>
    <row r="33" spans="1:7" ht="18.75">
      <c r="A33" s="13" t="s">
        <v>24</v>
      </c>
      <c r="B33" s="14">
        <v>41300</v>
      </c>
      <c r="C33" s="10">
        <v>173139</v>
      </c>
      <c r="D33" s="11">
        <f t="shared" si="0"/>
        <v>131839</v>
      </c>
      <c r="E33" s="12">
        <f t="shared" si="1"/>
        <v>419.22276029055689</v>
      </c>
      <c r="F33" s="20" t="s">
        <v>60</v>
      </c>
      <c r="G33" s="2"/>
    </row>
    <row r="34" spans="1:7" ht="18.75">
      <c r="A34" s="13" t="s">
        <v>25</v>
      </c>
      <c r="B34" s="14">
        <v>0</v>
      </c>
      <c r="C34" s="10"/>
      <c r="D34" s="11">
        <f t="shared" si="0"/>
        <v>0</v>
      </c>
      <c r="E34" s="12"/>
      <c r="F34" s="20"/>
      <c r="G34" s="2"/>
    </row>
    <row r="35" spans="1:7" ht="37.5">
      <c r="A35" s="13" t="s">
        <v>26</v>
      </c>
      <c r="B35" s="14">
        <v>0</v>
      </c>
      <c r="C35" s="10">
        <v>91182</v>
      </c>
      <c r="D35" s="11">
        <f t="shared" si="0"/>
        <v>91182</v>
      </c>
      <c r="E35" s="12"/>
      <c r="F35" s="20" t="s">
        <v>60</v>
      </c>
      <c r="G35" s="2"/>
    </row>
    <row r="36" spans="1:7" ht="18.75">
      <c r="A36" s="13" t="s">
        <v>27</v>
      </c>
      <c r="B36" s="14">
        <v>0</v>
      </c>
      <c r="C36" s="10"/>
      <c r="D36" s="11">
        <f t="shared" si="0"/>
        <v>0</v>
      </c>
      <c r="E36" s="12"/>
      <c r="F36" s="20"/>
      <c r="G36" s="2"/>
    </row>
    <row r="37" spans="1:7" ht="56.25">
      <c r="A37" s="4" t="s">
        <v>28</v>
      </c>
      <c r="B37" s="10">
        <v>171890</v>
      </c>
      <c r="C37" s="10">
        <v>666135</v>
      </c>
      <c r="D37" s="11">
        <f t="shared" si="0"/>
        <v>494245</v>
      </c>
      <c r="E37" s="12">
        <f t="shared" si="1"/>
        <v>387.5356332538251</v>
      </c>
      <c r="F37" s="20" t="s">
        <v>61</v>
      </c>
      <c r="G37" s="2"/>
    </row>
    <row r="38" spans="1:7" ht="37.5">
      <c r="A38" s="4" t="s">
        <v>29</v>
      </c>
      <c r="B38" s="10">
        <v>86400</v>
      </c>
      <c r="C38" s="10">
        <v>28800</v>
      </c>
      <c r="D38" s="11">
        <f t="shared" si="0"/>
        <v>-57600</v>
      </c>
      <c r="E38" s="12">
        <f t="shared" si="1"/>
        <v>33.333333333333329</v>
      </c>
      <c r="F38" s="20" t="s">
        <v>62</v>
      </c>
      <c r="G38" s="2"/>
    </row>
    <row r="39" spans="1:7" ht="18.75">
      <c r="A39" s="16" t="s">
        <v>31</v>
      </c>
      <c r="B39" s="17">
        <f>B4+B18</f>
        <v>138340763</v>
      </c>
      <c r="C39" s="17">
        <f>C18+C4</f>
        <v>123354498</v>
      </c>
      <c r="D39" s="8">
        <f t="shared" si="0"/>
        <v>-14986265</v>
      </c>
      <c r="E39" s="9">
        <f t="shared" si="1"/>
        <v>89.167137237778576</v>
      </c>
      <c r="F39" s="20"/>
      <c r="G39" s="2"/>
    </row>
    <row r="40" spans="1:7" ht="37.5">
      <c r="A40" s="16" t="s">
        <v>32</v>
      </c>
      <c r="B40" s="17">
        <f>B41+B42+B43+B44+B45+B46</f>
        <v>174987855.15000001</v>
      </c>
      <c r="C40" s="17">
        <f>C41+C42+C43+C44+C45+C46+C47</f>
        <v>190360907.41</v>
      </c>
      <c r="D40" s="8">
        <f t="shared" si="0"/>
        <v>15373052.25999999</v>
      </c>
      <c r="E40" s="9">
        <f t="shared" si="1"/>
        <v>108.78521097754023</v>
      </c>
      <c r="F40" s="20" t="s">
        <v>67</v>
      </c>
      <c r="G40" s="2"/>
    </row>
    <row r="41" spans="1:7" ht="18.75">
      <c r="A41" s="13" t="s">
        <v>33</v>
      </c>
      <c r="B41" s="14">
        <v>31239000</v>
      </c>
      <c r="C41" s="10">
        <v>31239000</v>
      </c>
      <c r="D41" s="11">
        <f t="shared" si="0"/>
        <v>0</v>
      </c>
      <c r="E41" s="12">
        <f t="shared" si="1"/>
        <v>100</v>
      </c>
      <c r="F41" s="20"/>
      <c r="G41" s="2"/>
    </row>
    <row r="42" spans="1:7" ht="18.75">
      <c r="A42" s="13" t="s">
        <v>34</v>
      </c>
      <c r="B42" s="14">
        <v>64252206.719999999</v>
      </c>
      <c r="C42" s="10">
        <v>63503806.719999999</v>
      </c>
      <c r="D42" s="11">
        <f t="shared" si="0"/>
        <v>-748400</v>
      </c>
      <c r="E42" s="12">
        <f t="shared" si="1"/>
        <v>98.835215102787984</v>
      </c>
      <c r="F42" s="20"/>
      <c r="G42" s="2"/>
    </row>
    <row r="43" spans="1:7" ht="18.75">
      <c r="A43" s="18" t="s">
        <v>35</v>
      </c>
      <c r="B43" s="14">
        <v>77551150</v>
      </c>
      <c r="C43" s="10">
        <v>93672750</v>
      </c>
      <c r="D43" s="11">
        <f t="shared" si="0"/>
        <v>16121600</v>
      </c>
      <c r="E43" s="12">
        <f t="shared" si="1"/>
        <v>120.78834420895113</v>
      </c>
      <c r="F43" s="20"/>
      <c r="G43" s="2"/>
    </row>
    <row r="44" spans="1:7" ht="18.75">
      <c r="A44" s="18" t="s">
        <v>36</v>
      </c>
      <c r="B44" s="14">
        <v>1160000</v>
      </c>
      <c r="C44" s="10">
        <v>1160000</v>
      </c>
      <c r="D44" s="11">
        <f t="shared" si="0"/>
        <v>0</v>
      </c>
      <c r="E44" s="12">
        <f t="shared" si="1"/>
        <v>100</v>
      </c>
      <c r="F44" s="20"/>
      <c r="G44" s="2"/>
    </row>
    <row r="45" spans="1:7" ht="18.75">
      <c r="A45" s="18" t="s">
        <v>47</v>
      </c>
      <c r="B45" s="14">
        <v>298000</v>
      </c>
      <c r="C45" s="10">
        <v>298000</v>
      </c>
      <c r="D45" s="11">
        <f t="shared" si="0"/>
        <v>0</v>
      </c>
      <c r="E45" s="12">
        <f t="shared" si="1"/>
        <v>100</v>
      </c>
      <c r="F45" s="20"/>
      <c r="G45" s="2"/>
    </row>
    <row r="46" spans="1:7" ht="18.75">
      <c r="A46" s="18" t="s">
        <v>48</v>
      </c>
      <c r="B46" s="14">
        <v>487498.43</v>
      </c>
      <c r="C46" s="10">
        <v>487498.43</v>
      </c>
      <c r="D46" s="11">
        <f t="shared" si="0"/>
        <v>0</v>
      </c>
      <c r="E46" s="12">
        <f t="shared" si="1"/>
        <v>100</v>
      </c>
      <c r="F46" s="20"/>
      <c r="G46" s="2"/>
    </row>
    <row r="47" spans="1:7" ht="37.5">
      <c r="A47" s="4" t="s">
        <v>37</v>
      </c>
      <c r="B47" s="10"/>
      <c r="C47" s="10">
        <v>-147.74</v>
      </c>
      <c r="D47" s="11">
        <f t="shared" si="0"/>
        <v>-147.74</v>
      </c>
      <c r="E47" s="12"/>
      <c r="F47" s="20"/>
      <c r="G47" s="2"/>
    </row>
    <row r="48" spans="1:7" ht="18.75">
      <c r="A48" s="16" t="s">
        <v>39</v>
      </c>
      <c r="B48" s="17">
        <f>B39+B40+B47</f>
        <v>313328618.14999998</v>
      </c>
      <c r="C48" s="17">
        <f>C39+C40</f>
        <v>313715405.40999997</v>
      </c>
      <c r="D48" s="17">
        <f>D39+D40+D47</f>
        <v>386639.51999999047</v>
      </c>
      <c r="E48" s="9">
        <f t="shared" si="1"/>
        <v>100.123444600204</v>
      </c>
      <c r="F48" s="20"/>
      <c r="G48" s="2"/>
    </row>
    <row r="49" spans="1:7" ht="18.75">
      <c r="A49" s="26" t="s">
        <v>84</v>
      </c>
      <c r="B49" s="17">
        <f>B48-B63</f>
        <v>-24951943.540000021</v>
      </c>
      <c r="C49" s="17">
        <f>C48-C63</f>
        <v>-13653449.090000033</v>
      </c>
      <c r="D49" s="17"/>
      <c r="E49" s="9">
        <f t="shared" si="1"/>
        <v>54.718980379674356</v>
      </c>
      <c r="F49" s="20"/>
      <c r="G49" s="2"/>
    </row>
    <row r="50" spans="1:7" ht="18.75">
      <c r="A50" s="24" t="s">
        <v>69</v>
      </c>
      <c r="B50" s="21"/>
      <c r="C50" s="21"/>
      <c r="D50" s="21"/>
      <c r="E50" s="9"/>
      <c r="F50" s="21"/>
    </row>
    <row r="51" spans="1:7" ht="18.75">
      <c r="A51" s="23" t="s">
        <v>70</v>
      </c>
      <c r="B51" s="10">
        <v>48115209.859999999</v>
      </c>
      <c r="C51" s="10">
        <v>43378225</v>
      </c>
      <c r="D51" s="10">
        <f>C51-B51</f>
        <v>-4736984.8599999994</v>
      </c>
      <c r="E51" s="9">
        <f t="shared" si="1"/>
        <v>90.154911775750065</v>
      </c>
      <c r="F51" s="1"/>
    </row>
    <row r="52" spans="1:7" ht="18.75">
      <c r="A52" s="23" t="s">
        <v>71</v>
      </c>
      <c r="B52" s="10">
        <v>422900</v>
      </c>
      <c r="C52" s="10">
        <v>422900</v>
      </c>
      <c r="D52" s="10">
        <f t="shared" ref="D52:D63" si="2">C52-B52</f>
        <v>0</v>
      </c>
      <c r="E52" s="9">
        <f t="shared" si="1"/>
        <v>100</v>
      </c>
      <c r="F52" s="1"/>
    </row>
    <row r="53" spans="1:7" ht="36.75">
      <c r="A53" s="23" t="s">
        <v>72</v>
      </c>
      <c r="B53" s="10">
        <v>3355863.5</v>
      </c>
      <c r="C53" s="10">
        <v>3355863.5</v>
      </c>
      <c r="D53" s="10">
        <f t="shared" si="2"/>
        <v>0</v>
      </c>
      <c r="E53" s="9">
        <f t="shared" si="1"/>
        <v>100</v>
      </c>
      <c r="F53" s="1"/>
    </row>
    <row r="54" spans="1:7" ht="18.75">
      <c r="A54" s="23" t="s">
        <v>73</v>
      </c>
      <c r="B54" s="10">
        <v>56530370.57</v>
      </c>
      <c r="C54" s="10">
        <v>47133242</v>
      </c>
      <c r="D54" s="10">
        <f t="shared" si="2"/>
        <v>-9397128.5700000003</v>
      </c>
      <c r="E54" s="9">
        <f t="shared" si="1"/>
        <v>83.37684951425571</v>
      </c>
      <c r="F54" s="1"/>
    </row>
    <row r="55" spans="1:7" ht="18.75">
      <c r="A55" s="23" t="s">
        <v>74</v>
      </c>
      <c r="B55" s="10">
        <v>28073279.600000001</v>
      </c>
      <c r="C55" s="10">
        <v>23579105</v>
      </c>
      <c r="D55" s="10">
        <f t="shared" si="2"/>
        <v>-4494174.6000000015</v>
      </c>
      <c r="E55" s="9">
        <f t="shared" si="1"/>
        <v>83.991273324545944</v>
      </c>
      <c r="F55" s="1"/>
    </row>
    <row r="56" spans="1:7" ht="18.75">
      <c r="A56" s="25" t="s">
        <v>75</v>
      </c>
      <c r="B56" s="10"/>
      <c r="C56" s="10"/>
      <c r="D56" s="10">
        <f t="shared" si="2"/>
        <v>0</v>
      </c>
      <c r="E56" s="9"/>
      <c r="F56" s="1"/>
    </row>
    <row r="57" spans="1:7" ht="18.75">
      <c r="A57" s="23" t="s">
        <v>76</v>
      </c>
      <c r="B57" s="10">
        <v>159889766.16</v>
      </c>
      <c r="C57" s="10">
        <v>168873418</v>
      </c>
      <c r="D57" s="10">
        <f t="shared" si="2"/>
        <v>8983651.8400000036</v>
      </c>
      <c r="E57" s="9">
        <f t="shared" si="1"/>
        <v>105.61865343589918</v>
      </c>
      <c r="F57" s="1"/>
    </row>
    <row r="58" spans="1:7" ht="18.75">
      <c r="A58" s="23" t="s">
        <v>77</v>
      </c>
      <c r="B58" s="10">
        <v>33380934</v>
      </c>
      <c r="C58" s="10">
        <v>32856786</v>
      </c>
      <c r="D58" s="10">
        <f t="shared" si="2"/>
        <v>-524148</v>
      </c>
      <c r="E58" s="9">
        <f t="shared" si="1"/>
        <v>98.429798279460968</v>
      </c>
      <c r="F58" s="1"/>
    </row>
    <row r="59" spans="1:7" ht="18.75">
      <c r="A59" s="23" t="s">
        <v>78</v>
      </c>
      <c r="B59" s="10"/>
      <c r="C59" s="10"/>
      <c r="D59" s="10">
        <f t="shared" si="2"/>
        <v>0</v>
      </c>
      <c r="E59" s="9"/>
      <c r="F59" s="1"/>
    </row>
    <row r="60" spans="1:7" ht="18.75">
      <c r="A60" s="23" t="s">
        <v>79</v>
      </c>
      <c r="B60" s="10">
        <v>6352438</v>
      </c>
      <c r="C60" s="10">
        <v>5669515</v>
      </c>
      <c r="D60" s="10">
        <f t="shared" si="2"/>
        <v>-682923</v>
      </c>
      <c r="E60" s="9">
        <f t="shared" si="1"/>
        <v>89.249434626516617</v>
      </c>
      <c r="F60" s="1"/>
    </row>
    <row r="61" spans="1:7" ht="18.75">
      <c r="A61" s="23" t="s">
        <v>80</v>
      </c>
      <c r="B61" s="10">
        <v>360000</v>
      </c>
      <c r="C61" s="10">
        <v>300000</v>
      </c>
      <c r="D61" s="10">
        <f t="shared" si="2"/>
        <v>-60000</v>
      </c>
      <c r="E61" s="9">
        <f t="shared" si="1"/>
        <v>83.333333333333343</v>
      </c>
      <c r="F61" s="1"/>
    </row>
    <row r="62" spans="1:7" ht="18.75">
      <c r="A62" s="23" t="s">
        <v>81</v>
      </c>
      <c r="B62" s="10">
        <v>1799800</v>
      </c>
      <c r="C62" s="10">
        <v>1799800</v>
      </c>
      <c r="D62" s="10">
        <f t="shared" si="2"/>
        <v>0</v>
      </c>
      <c r="E62" s="9">
        <f t="shared" si="1"/>
        <v>100</v>
      </c>
      <c r="F62" s="1"/>
    </row>
    <row r="63" spans="1:7" ht="18.75">
      <c r="A63" s="22" t="s">
        <v>82</v>
      </c>
      <c r="B63" s="10">
        <f>B51+B52+B53+B54+B55+B57+B58+B60+B61+B62</f>
        <v>338280561.69</v>
      </c>
      <c r="C63" s="10">
        <f>C51+C52+C53+C54+C55+C57+C58+C60+C61+C62</f>
        <v>327368854.5</v>
      </c>
      <c r="D63" s="10">
        <f t="shared" si="2"/>
        <v>-10911707.189999998</v>
      </c>
      <c r="E63" s="9">
        <f t="shared" si="1"/>
        <v>96.774361750055419</v>
      </c>
      <c r="F63" s="1"/>
    </row>
    <row r="66" spans="1:6" ht="30" customHeight="1">
      <c r="A66" s="28" t="s">
        <v>83</v>
      </c>
      <c r="B66" s="28"/>
      <c r="C66" s="28"/>
      <c r="D66" s="28"/>
      <c r="E66" s="28"/>
      <c r="F66" s="28"/>
    </row>
  </sheetData>
  <mergeCells count="2">
    <mergeCell ref="A1:E1"/>
    <mergeCell ref="A66:F66"/>
  </mergeCells>
  <pageMargins left="0.7" right="0.7" top="0.75" bottom="0.75" header="0.3" footer="0.3"/>
  <pageSetup paperSize="9" scale="4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2020-12-02T06:22:36Z</dcterms:modified>
</cp:coreProperties>
</file>