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бюджет'!$A$1:$T$54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<sst xmlns="http://schemas.openxmlformats.org/spreadsheetml/2006/main" count="354" uniqueCount="185">
  <si>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</si>
  <si>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</si>
  <si>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</si>
  <si>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</si>
  <si>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</si>
  <si>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</si>
  <si>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</si>
  <si>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</si>
  <si>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</si>
  <si>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</si>
  <si>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</si>
  <si>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</si>
  <si>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</si>
  <si>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</si>
  <si>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</si>
  <si>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</si>
  <si>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</si>
  <si>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</si>
  <si>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</si>
  <si>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</si>
  <si>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</si>
  <si>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</si>
  <si>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</si>
  <si>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</si>
  <si>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</si>
  <si>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</si>
  <si>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</si>
  <si>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</si>
  <si>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</si>
  <si>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</si>
  <si>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</si>
  <si>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</si>
  <si>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</si>
  <si>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</si>
  <si>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</si>
  <si>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</si>
  <si>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</si>
  <si>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</si>
  <si>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</si>
  <si>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</si>
  <si>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</si>
  <si>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</si>
  <si>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</si>
  <si>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</si>
  <si>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</si>
  <si>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</si>
  <si>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</si>
  <si>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</si>
  <si>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</si>
  <si>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</si>
  <si>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</si>
  <si>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</si>
  <si>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</si>
  <si>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</si>
  <si>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</si>
  <si>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</si>
  <si>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</si>
  <si>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</si>
  <si>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</si>
  <si>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</si>
  <si>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</si>
  <si>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</si>
  <si>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</si>
  <si>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</si>
  <si>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</si>
  <si>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</si>
  <si>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</si>
  <si>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</si>
  <si>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</si>
  <si>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</si>
  <si>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</si>
  <si>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</si>
  <si>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</si>
  <si>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</si>
  <si>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</si>
  <si>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</si>
  <si>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</si>
  <si>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</si>
  <si>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</si>
  <si>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</si>
  <si>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</si>
  <si>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</si>
  <si>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</si>
  <si>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</si>
  <si>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</si>
  <si>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</si>
  <si>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</si>
  <si>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</si>
  <si>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</si>
  <si>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</si>
  <si>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</si>
  <si>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</si>
  <si>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</si>
  <si>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</si>
  <si>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</si>
  <si>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</si>
  <si>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</si>
  <si>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</si>
  <si>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</si>
  <si>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</si>
  <si>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</si>
  <si>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</si>
  <si>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</si>
  <si>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</si>
  <si>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</si>
  <si>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</si>
  <si>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</si>
  <si>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</si>
  <si>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</si>
  <si>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</si>
  <si>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</si>
  <si>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</si>
  <si>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</si>
  <si>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</si>
  <si>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</si>
  <si>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</si>
  <si>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</si>
  <si>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</si>
  <si>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</si>
  <si>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</si>
  <si>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</si>
  <si>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</si>
  <si>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</si>
  <si>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</si>
  <si>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</si>
  <si>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</si>
  <si>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</si>
  <si>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</si>
  <si>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</si>
  <si>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</si>
  <si>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</si>
  <si>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</si>
  <si>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</si>
  <si>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</si>
  <si>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</si>
  <si>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</si>
  <si>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</si>
  <si>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</si>
  <si>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</si>
  <si>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</si>
  <si>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</si>
  <si>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</si>
  <si>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</si>
  <si>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</si>
  <si>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</si>
  <si>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</si>
  <si>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</si>
  <si>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</si>
  <si>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</si>
  <si>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</si>
  <si>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</si>
  <si>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</si>
  <si>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</si>
  <si>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</si>
  <si>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</si>
  <si>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</si>
  <si>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Дотации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</si>
  <si>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</si>
  <si>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</si>
  <si>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</si>
  <si>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Прочие неналоговые доходы</t>
  </si>
  <si>
    <t xml:space="preserve">Доходы бюджетов муниципальных районов от возврата бюджетными учреждениями остатков субсидий прошлых лет </t>
  </si>
  <si>
    <t>Акцизы</t>
  </si>
  <si>
    <t>налог,взимаемый в связи с введением патентной системы</t>
  </si>
  <si>
    <t>Дефицит (-), профицит(+)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</si>
  <si>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</si>
  <si>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</si>
  <si>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</si>
  <si>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</si>
  <si>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</si>
  <si>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Зам.главы, зав.финансовым отделом                   И.В.Брагина</t>
  </si>
  <si>
    <t>Налог на имущество физ.лиц</t>
  </si>
  <si>
    <t>Земельный налогс организаций</t>
  </si>
  <si>
    <t>Земельный налог с физических лиц</t>
  </si>
  <si>
    <t xml:space="preserve">Доходы от имущества , находящ.  в государственной и муниципальной  собственности  </t>
  </si>
  <si>
    <t>Платежи при пользовании природными ресурсами</t>
  </si>
  <si>
    <t>Доходы от оказания платных услуг и комп.затрат гос-ва</t>
  </si>
  <si>
    <t>Доходы от продажи материальных и нематериальных активов</t>
  </si>
  <si>
    <t>Штрафы, санкции, возмещение ущерба</t>
  </si>
  <si>
    <t>Иные межбюджетные трансферты</t>
  </si>
  <si>
    <t>Безвозмездные поступления от негосударственных организаций (ППМИ)</t>
  </si>
  <si>
    <t>Прочие безвозмездные поступления (ППМИ)</t>
  </si>
  <si>
    <t>Исполнение консолидированного бюджета Весьегонского района на 01.01.2020 года</t>
  </si>
  <si>
    <t>Утверждено на 2019 год</t>
  </si>
  <si>
    <t>Фактическое исполнение на 01.01.2020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</si>
</sst>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0_р_."/>
    <numFmt numFmtId="186" formatCode="0.0000000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83" fontId="0" fillId="0" borderId="10" xfId="0" applyNumberForma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3" fontId="1" fillId="0" borderId="10" xfId="0" applyNumberFormat="1" applyFont="1" applyBorder="1" applyAlignment="1">
      <alignment horizontal="center" vertical="center" wrapText="1"/>
    </xf>
    <xf numFmtId="183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185" fontId="1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1" fillId="33" borderId="10" xfId="0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wrapText="1"/>
    </xf>
    <xf numFmtId="185" fontId="1" fillId="33" borderId="10" xfId="0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vertical="center" wrapText="1"/>
    </xf>
    <xf numFmtId="185" fontId="1" fillId="33" borderId="11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left" wrapText="1"/>
    </xf>
    <xf numFmtId="185" fontId="0" fillId="33" borderId="10" xfId="0" applyNumberFormat="1" applyFill="1" applyBorder="1" applyAlignment="1">
      <alignment wrapText="1"/>
    </xf>
    <xf numFmtId="185" fontId="1" fillId="33" borderId="11" xfId="0" applyNumberFormat="1" applyFont="1" applyFill="1" applyBorder="1" applyAlignment="1">
      <alignment horizontal="center" vertical="center" wrapText="1"/>
    </xf>
    <xf numFmtId="185" fontId="0" fillId="33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 horizontal="center" vertical="center" wrapText="1"/>
    </xf>
    <xf numFmtId="185" fontId="0" fillId="33" borderId="11" xfId="0" applyNumberForma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185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85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8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/>
    </xf>
    <xf numFmtId="185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/>
    </xf>
    <xf numFmtId="185" fontId="3" fillId="0" borderId="10" xfId="0" applyNumberFormat="1" applyFont="1" applyBorder="1" applyAlignment="1">
      <alignment wrapText="1"/>
    </xf>
    <xf numFmtId="185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85" fontId="39" fillId="34" borderId="10" xfId="0" applyNumberFormat="1" applyFont="1" applyFill="1" applyBorder="1" applyAlignment="1">
      <alignment wrapText="1"/>
    </xf>
    <xf numFmtId="185" fontId="39" fillId="34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/>
    </xf>
    <xf numFmtId="183" fontId="39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185" fontId="39" fillId="3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185" fontId="3" fillId="0" borderId="10" xfId="0" applyNumberFormat="1" applyFont="1" applyFill="1" applyBorder="1" applyAlignment="1">
      <alignment wrapText="1"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97" t="s">
        <v>0</v>
      </c>
      <c r="B2" s="97" t="s">
        <v>66</v>
      </c>
      <c r="C2" s="97" t="s">
        <v>140</v>
      </c>
      <c r="D2" s="97" t="s">
        <v>67</v>
      </c>
      <c r="E2" s="97" t="s">
        <v>1</v>
      </c>
      <c r="F2" s="92"/>
      <c r="G2" s="3" t="s">
        <v>70</v>
      </c>
      <c r="H2" s="92" t="s">
        <v>71</v>
      </c>
      <c r="I2" s="94"/>
      <c r="J2" s="95" t="s">
        <v>69</v>
      </c>
      <c r="K2" s="95" t="s">
        <v>75</v>
      </c>
      <c r="L2" s="92" t="s">
        <v>1</v>
      </c>
      <c r="M2" s="93"/>
      <c r="N2" s="97" t="s">
        <v>103</v>
      </c>
      <c r="O2" s="97" t="s">
        <v>1</v>
      </c>
      <c r="P2" s="97"/>
      <c r="Q2" s="95" t="s">
        <v>110</v>
      </c>
      <c r="R2" s="97" t="s">
        <v>1</v>
      </c>
      <c r="S2" s="97"/>
      <c r="T2" s="97" t="s">
        <v>114</v>
      </c>
      <c r="U2" s="97" t="s">
        <v>115</v>
      </c>
      <c r="V2" s="97" t="s">
        <v>116</v>
      </c>
      <c r="W2" s="97"/>
      <c r="X2" s="95" t="s">
        <v>121</v>
      </c>
      <c r="Y2" s="95" t="s">
        <v>120</v>
      </c>
      <c r="Z2" s="92" t="s">
        <v>116</v>
      </c>
      <c r="AA2" s="93"/>
      <c r="AB2" s="94"/>
      <c r="AC2" s="95" t="s">
        <v>124</v>
      </c>
      <c r="AD2" s="97" t="s">
        <v>116</v>
      </c>
      <c r="AE2" s="97"/>
      <c r="AF2" s="95" t="s">
        <v>125</v>
      </c>
      <c r="AG2" s="92" t="s">
        <v>116</v>
      </c>
      <c r="AH2" s="94"/>
      <c r="AI2" s="95" t="s">
        <v>127</v>
      </c>
      <c r="AJ2" s="95" t="s">
        <v>126</v>
      </c>
      <c r="AK2" s="92" t="s">
        <v>116</v>
      </c>
      <c r="AL2" s="93"/>
      <c r="AM2" s="95" t="s">
        <v>130</v>
      </c>
      <c r="AN2" s="92" t="s">
        <v>116</v>
      </c>
      <c r="AO2" s="94"/>
      <c r="AP2" s="95" t="s">
        <v>131</v>
      </c>
      <c r="AQ2" s="92" t="s">
        <v>116</v>
      </c>
      <c r="AR2" s="94"/>
      <c r="AS2" s="95" t="s">
        <v>134</v>
      </c>
      <c r="AT2" s="98" t="s">
        <v>142</v>
      </c>
    </row>
    <row r="3" spans="1:46" ht="25.5">
      <c r="A3" s="97"/>
      <c r="B3" s="97"/>
      <c r="C3" s="97"/>
      <c r="D3" s="97"/>
      <c r="E3" s="4" t="s">
        <v>2</v>
      </c>
      <c r="F3" s="7" t="s">
        <v>3</v>
      </c>
      <c r="G3" s="3"/>
      <c r="H3" s="3" t="s">
        <v>72</v>
      </c>
      <c r="I3" s="3" t="s">
        <v>73</v>
      </c>
      <c r="J3" s="96"/>
      <c r="K3" s="96"/>
      <c r="L3" s="3" t="s">
        <v>72</v>
      </c>
      <c r="M3" s="10" t="s">
        <v>76</v>
      </c>
      <c r="N3" s="97"/>
      <c r="O3" s="3" t="s">
        <v>72</v>
      </c>
      <c r="P3" s="3" t="s">
        <v>76</v>
      </c>
      <c r="Q3" s="96"/>
      <c r="R3" s="3" t="s">
        <v>72</v>
      </c>
      <c r="S3" s="3" t="s">
        <v>111</v>
      </c>
      <c r="T3" s="97"/>
      <c r="U3" s="97"/>
      <c r="V3" s="3" t="s">
        <v>72</v>
      </c>
      <c r="W3" s="3" t="s">
        <v>117</v>
      </c>
      <c r="X3" s="96"/>
      <c r="Y3" s="96"/>
      <c r="Z3" s="3" t="s">
        <v>72</v>
      </c>
      <c r="AA3" s="3" t="s">
        <v>117</v>
      </c>
      <c r="AB3" s="3" t="s">
        <v>122</v>
      </c>
      <c r="AC3" s="96"/>
      <c r="AD3" s="3" t="s">
        <v>72</v>
      </c>
      <c r="AE3" s="3" t="s">
        <v>122</v>
      </c>
      <c r="AF3" s="96"/>
      <c r="AG3" s="3" t="s">
        <v>72</v>
      </c>
      <c r="AH3" s="3" t="s">
        <v>122</v>
      </c>
      <c r="AI3" s="96"/>
      <c r="AJ3" s="96"/>
      <c r="AK3" s="3" t="s">
        <v>72</v>
      </c>
      <c r="AL3" s="10" t="s">
        <v>128</v>
      </c>
      <c r="AM3" s="96"/>
      <c r="AN3" s="3" t="s">
        <v>72</v>
      </c>
      <c r="AO3" s="3" t="s">
        <v>128</v>
      </c>
      <c r="AP3" s="96"/>
      <c r="AQ3" s="3" t="s">
        <v>72</v>
      </c>
      <c r="AR3" s="3" t="s">
        <v>128</v>
      </c>
      <c r="AS3" s="96"/>
      <c r="AT3" s="99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A2:A3"/>
    <mergeCell ref="B2:B3"/>
    <mergeCell ref="C2:C3"/>
    <mergeCell ref="D2:D3"/>
    <mergeCell ref="E2:F2"/>
    <mergeCell ref="H2:I2"/>
    <mergeCell ref="X2:X3"/>
    <mergeCell ref="Y2:Y3"/>
    <mergeCell ref="L2:M2"/>
    <mergeCell ref="N2:N3"/>
    <mergeCell ref="O2:P2"/>
    <mergeCell ref="Q2:Q3"/>
    <mergeCell ref="AP2:AP3"/>
    <mergeCell ref="AQ2:AR2"/>
    <mergeCell ref="J2:J3"/>
    <mergeCell ref="K2:K3"/>
    <mergeCell ref="AG2:AH2"/>
    <mergeCell ref="AI2:AI3"/>
    <mergeCell ref="R2:S2"/>
    <mergeCell ref="T2:T3"/>
    <mergeCell ref="U2:U3"/>
    <mergeCell ref="V2:W2"/>
    <mergeCell ref="Z2:AB2"/>
    <mergeCell ref="AC2:AC3"/>
    <mergeCell ref="AD2:AE2"/>
    <mergeCell ref="AF2:AF3"/>
    <mergeCell ref="AS2:AS3"/>
    <mergeCell ref="AT2:AT3"/>
    <mergeCell ref="AJ2:AJ3"/>
    <mergeCell ref="AK2:AL2"/>
    <mergeCell ref="AM2:AM3"/>
    <mergeCell ref="AN2:AO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102" t="s">
        <v>147</v>
      </c>
      <c r="B1" s="102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97" t="s">
        <v>0</v>
      </c>
      <c r="B2" s="97" t="s">
        <v>66</v>
      </c>
      <c r="C2" s="97" t="s">
        <v>68</v>
      </c>
      <c r="D2" s="97" t="s">
        <v>67</v>
      </c>
      <c r="E2" s="97" t="s">
        <v>1</v>
      </c>
      <c r="F2" s="92"/>
      <c r="G2" s="3" t="s">
        <v>70</v>
      </c>
      <c r="H2" s="92" t="s">
        <v>71</v>
      </c>
      <c r="I2" s="94"/>
      <c r="J2" s="95" t="s">
        <v>69</v>
      </c>
      <c r="K2" s="95" t="s">
        <v>75</v>
      </c>
      <c r="L2" s="92" t="s">
        <v>1</v>
      </c>
      <c r="M2" s="93"/>
      <c r="N2" s="97" t="s">
        <v>103</v>
      </c>
      <c r="O2" s="97" t="s">
        <v>1</v>
      </c>
      <c r="P2" s="97"/>
      <c r="Q2" s="95" t="s">
        <v>110</v>
      </c>
      <c r="R2" s="97" t="s">
        <v>1</v>
      </c>
      <c r="S2" s="97"/>
      <c r="T2" s="97" t="s">
        <v>114</v>
      </c>
      <c r="U2" s="97" t="s">
        <v>115</v>
      </c>
      <c r="V2" s="97" t="s">
        <v>116</v>
      </c>
      <c r="W2" s="97"/>
      <c r="X2" s="95" t="s">
        <v>121</v>
      </c>
      <c r="Y2" s="95" t="s">
        <v>120</v>
      </c>
      <c r="Z2" s="92" t="s">
        <v>116</v>
      </c>
      <c r="AA2" s="93"/>
      <c r="AB2" s="94"/>
      <c r="AC2" s="95" t="s">
        <v>124</v>
      </c>
      <c r="AD2" s="97" t="s">
        <v>116</v>
      </c>
      <c r="AE2" s="97"/>
      <c r="AF2" s="95" t="s">
        <v>125</v>
      </c>
      <c r="AG2" s="92" t="s">
        <v>116</v>
      </c>
      <c r="AH2" s="94"/>
      <c r="AI2" s="95" t="s">
        <v>127</v>
      </c>
      <c r="AJ2" s="95" t="s">
        <v>126</v>
      </c>
      <c r="AK2" s="92" t="s">
        <v>116</v>
      </c>
      <c r="AL2" s="93"/>
      <c r="AM2" s="95" t="s">
        <v>130</v>
      </c>
      <c r="AN2" s="92" t="s">
        <v>116</v>
      </c>
      <c r="AO2" s="94"/>
      <c r="AP2" s="95" t="s">
        <v>131</v>
      </c>
      <c r="AQ2" s="92" t="s">
        <v>116</v>
      </c>
      <c r="AR2" s="94"/>
      <c r="AS2" s="95" t="s">
        <v>134</v>
      </c>
      <c r="AT2" s="95" t="s">
        <v>135</v>
      </c>
      <c r="AU2" s="92" t="s">
        <v>116</v>
      </c>
      <c r="AV2" s="93"/>
      <c r="AW2" s="95" t="s">
        <v>137</v>
      </c>
      <c r="AX2" s="92" t="s">
        <v>116</v>
      </c>
      <c r="AY2" s="94"/>
      <c r="AZ2" s="95" t="s">
        <v>143</v>
      </c>
      <c r="BA2" s="92" t="s">
        <v>116</v>
      </c>
      <c r="BB2" s="94"/>
      <c r="BC2" s="100" t="s">
        <v>144</v>
      </c>
      <c r="BD2" s="95" t="s">
        <v>116</v>
      </c>
      <c r="BE2" s="95" t="s">
        <v>146</v>
      </c>
      <c r="BF2" s="95" t="s">
        <v>116</v>
      </c>
      <c r="BG2" s="95" t="s">
        <v>148</v>
      </c>
      <c r="BH2" s="95" t="s">
        <v>116</v>
      </c>
    </row>
    <row r="3" spans="1:60" s="2" customFormat="1" ht="38.25" customHeight="1">
      <c r="A3" s="97"/>
      <c r="B3" s="97"/>
      <c r="C3" s="97"/>
      <c r="D3" s="97"/>
      <c r="E3" s="4" t="s">
        <v>2</v>
      </c>
      <c r="F3" s="7" t="s">
        <v>3</v>
      </c>
      <c r="G3" s="3"/>
      <c r="H3" s="3" t="s">
        <v>72</v>
      </c>
      <c r="I3" s="3" t="s">
        <v>73</v>
      </c>
      <c r="J3" s="96"/>
      <c r="K3" s="96"/>
      <c r="L3" s="3" t="s">
        <v>72</v>
      </c>
      <c r="M3" s="10" t="s">
        <v>76</v>
      </c>
      <c r="N3" s="97"/>
      <c r="O3" s="3" t="s">
        <v>72</v>
      </c>
      <c r="P3" s="3" t="s">
        <v>76</v>
      </c>
      <c r="Q3" s="96"/>
      <c r="R3" s="3" t="s">
        <v>72</v>
      </c>
      <c r="S3" s="3" t="s">
        <v>111</v>
      </c>
      <c r="T3" s="97"/>
      <c r="U3" s="97"/>
      <c r="V3" s="3" t="s">
        <v>72</v>
      </c>
      <c r="W3" s="3" t="s">
        <v>117</v>
      </c>
      <c r="X3" s="96"/>
      <c r="Y3" s="96"/>
      <c r="Z3" s="3" t="s">
        <v>72</v>
      </c>
      <c r="AA3" s="3" t="s">
        <v>117</v>
      </c>
      <c r="AB3" s="3" t="s">
        <v>122</v>
      </c>
      <c r="AC3" s="96"/>
      <c r="AD3" s="3" t="s">
        <v>72</v>
      </c>
      <c r="AE3" s="3" t="s">
        <v>122</v>
      </c>
      <c r="AF3" s="96"/>
      <c r="AG3" s="3" t="s">
        <v>72</v>
      </c>
      <c r="AH3" s="3" t="s">
        <v>122</v>
      </c>
      <c r="AI3" s="96"/>
      <c r="AJ3" s="96"/>
      <c r="AK3" s="3" t="s">
        <v>72</v>
      </c>
      <c r="AL3" s="10" t="s">
        <v>128</v>
      </c>
      <c r="AM3" s="96"/>
      <c r="AN3" s="3" t="s">
        <v>72</v>
      </c>
      <c r="AO3" s="3" t="s">
        <v>128</v>
      </c>
      <c r="AP3" s="96"/>
      <c r="AQ3" s="3" t="s">
        <v>72</v>
      </c>
      <c r="AR3" s="3" t="s">
        <v>128</v>
      </c>
      <c r="AS3" s="96"/>
      <c r="AT3" s="96"/>
      <c r="AU3" s="3" t="s">
        <v>72</v>
      </c>
      <c r="AV3" s="10" t="s">
        <v>117</v>
      </c>
      <c r="AW3" s="96"/>
      <c r="AX3" s="3" t="s">
        <v>72</v>
      </c>
      <c r="AY3" s="3" t="s">
        <v>117</v>
      </c>
      <c r="AZ3" s="96"/>
      <c r="BA3" s="3" t="s">
        <v>72</v>
      </c>
      <c r="BB3" s="3" t="s">
        <v>117</v>
      </c>
      <c r="BC3" s="101"/>
      <c r="BD3" s="96"/>
      <c r="BE3" s="96"/>
      <c r="BF3" s="96"/>
      <c r="BG3" s="96"/>
      <c r="BH3" s="96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103" t="s">
        <v>139</v>
      </c>
      <c r="C119" s="103"/>
      <c r="D119" s="103"/>
      <c r="E119" s="103"/>
      <c r="F119" s="103"/>
      <c r="G119" s="103"/>
      <c r="H119" s="103"/>
      <c r="I119" s="103"/>
      <c r="J119" s="103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SheetLayoutView="100" zoomScalePageLayoutView="0" workbookViewId="0" topLeftCell="A19">
      <selection activeCell="B36" sqref="B36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09" t="s">
        <v>182</v>
      </c>
      <c r="B1" s="109"/>
      <c r="C1" s="47"/>
      <c r="D1" s="47"/>
      <c r="E1" s="47"/>
      <c r="F1" s="47"/>
    </row>
    <row r="2" spans="1:21" ht="25.5" customHeight="1">
      <c r="A2" s="97" t="s">
        <v>0</v>
      </c>
      <c r="B2" s="110" t="s">
        <v>183</v>
      </c>
      <c r="C2" s="97" t="s">
        <v>68</v>
      </c>
      <c r="D2" s="97" t="s">
        <v>150</v>
      </c>
      <c r="E2" s="97" t="s">
        <v>1</v>
      </c>
      <c r="F2" s="97"/>
      <c r="G2" s="98" t="s">
        <v>151</v>
      </c>
      <c r="H2" s="107" t="s">
        <v>1</v>
      </c>
      <c r="I2" s="108"/>
      <c r="J2" s="98" t="s">
        <v>152</v>
      </c>
      <c r="K2" s="107" t="s">
        <v>1</v>
      </c>
      <c r="L2" s="108"/>
      <c r="M2" s="98" t="s">
        <v>153</v>
      </c>
      <c r="N2" s="107" t="s">
        <v>116</v>
      </c>
      <c r="O2" s="108"/>
      <c r="P2" s="98" t="s">
        <v>154</v>
      </c>
      <c r="Q2" s="107" t="s">
        <v>116</v>
      </c>
      <c r="R2" s="108"/>
      <c r="S2" s="98" t="s">
        <v>184</v>
      </c>
      <c r="T2" s="105" t="s">
        <v>116</v>
      </c>
      <c r="U2" s="104"/>
    </row>
    <row r="3" spans="1:21" ht="48" customHeight="1">
      <c r="A3" s="97"/>
      <c r="B3" s="97"/>
      <c r="C3" s="97"/>
      <c r="D3" s="97"/>
      <c r="E3" s="4" t="s">
        <v>2</v>
      </c>
      <c r="F3" s="4" t="s">
        <v>3</v>
      </c>
      <c r="G3" s="99"/>
      <c r="H3" s="4" t="s">
        <v>72</v>
      </c>
      <c r="I3" s="4" t="s">
        <v>122</v>
      </c>
      <c r="J3" s="99"/>
      <c r="K3" s="4" t="s">
        <v>72</v>
      </c>
      <c r="L3" s="4" t="s">
        <v>122</v>
      </c>
      <c r="M3" s="99"/>
      <c r="N3" s="4" t="s">
        <v>72</v>
      </c>
      <c r="O3" s="4" t="s">
        <v>128</v>
      </c>
      <c r="P3" s="99"/>
      <c r="Q3" s="4" t="s">
        <v>72</v>
      </c>
      <c r="R3" s="4" t="s">
        <v>128</v>
      </c>
      <c r="S3" s="99"/>
      <c r="T3" s="106"/>
      <c r="U3" s="104"/>
    </row>
    <row r="4" spans="1:20" ht="12.75">
      <c r="A4" s="66" t="s">
        <v>7</v>
      </c>
      <c r="B4" s="70">
        <f>B5+B6+B7+B11+B12+B15+B16</f>
        <v>114233678.65</v>
      </c>
      <c r="C4" s="70">
        <f aca="true" t="shared" si="0" ref="C4:R4">C5+C7+C15+C6+C11+C12</f>
        <v>0</v>
      </c>
      <c r="D4" s="70">
        <f t="shared" si="0"/>
        <v>0</v>
      </c>
      <c r="E4" s="70">
        <f t="shared" si="0"/>
        <v>0</v>
      </c>
      <c r="F4" s="70">
        <f t="shared" si="0"/>
        <v>0</v>
      </c>
      <c r="G4" s="70">
        <f t="shared" si="0"/>
        <v>0</v>
      </c>
      <c r="H4" s="70">
        <f t="shared" si="0"/>
        <v>0</v>
      </c>
      <c r="I4" s="70">
        <f t="shared" si="0"/>
        <v>0</v>
      </c>
      <c r="J4" s="70">
        <f t="shared" si="0"/>
        <v>0</v>
      </c>
      <c r="K4" s="70">
        <f t="shared" si="0"/>
        <v>0</v>
      </c>
      <c r="L4" s="70">
        <f t="shared" si="0"/>
        <v>0</v>
      </c>
      <c r="M4" s="70">
        <f t="shared" si="0"/>
        <v>0</v>
      </c>
      <c r="N4" s="70">
        <f t="shared" si="0"/>
        <v>0</v>
      </c>
      <c r="O4" s="70">
        <f t="shared" si="0"/>
        <v>0</v>
      </c>
      <c r="P4" s="70">
        <f t="shared" si="0"/>
        <v>0</v>
      </c>
      <c r="Q4" s="70">
        <f t="shared" si="0"/>
        <v>0</v>
      </c>
      <c r="R4" s="70">
        <f t="shared" si="0"/>
        <v>0</v>
      </c>
      <c r="S4" s="70">
        <f>S5+S6+S7+S11+S12+S15+S16</f>
        <v>120155376.49</v>
      </c>
      <c r="T4" s="60">
        <f aca="true" t="shared" si="1" ref="T4:T20">S4/B4*100</f>
        <v>105.18384587626164</v>
      </c>
    </row>
    <row r="5" spans="1:20" ht="12.75">
      <c r="A5" s="65" t="s">
        <v>4</v>
      </c>
      <c r="B5" s="86">
        <v>79663000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1"/>
      <c r="N5" s="91"/>
      <c r="O5" s="91"/>
      <c r="P5" s="91"/>
      <c r="Q5" s="91"/>
      <c r="R5" s="91"/>
      <c r="S5" s="91">
        <v>86627145.11</v>
      </c>
      <c r="T5" s="60">
        <f t="shared" si="1"/>
        <v>108.74200709237665</v>
      </c>
    </row>
    <row r="6" spans="1:20" ht="12.75">
      <c r="A6" s="65" t="s">
        <v>162</v>
      </c>
      <c r="B6" s="86">
        <v>9675583.65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1"/>
      <c r="N6" s="91"/>
      <c r="O6" s="91"/>
      <c r="P6" s="91"/>
      <c r="Q6" s="91"/>
      <c r="R6" s="91"/>
      <c r="S6" s="91">
        <v>10811224.17</v>
      </c>
      <c r="T6" s="60">
        <f t="shared" si="1"/>
        <v>111.73717845951339</v>
      </c>
    </row>
    <row r="7" spans="1:20" ht="12.75">
      <c r="A7" s="65" t="s">
        <v>157</v>
      </c>
      <c r="B7" s="86">
        <v>6206000</v>
      </c>
      <c r="C7" s="86">
        <f aca="true" t="shared" si="2" ref="C7:R7">C8+C9+C10</f>
        <v>0</v>
      </c>
      <c r="D7" s="86">
        <f t="shared" si="2"/>
        <v>0</v>
      </c>
      <c r="E7" s="86">
        <f t="shared" si="2"/>
        <v>0</v>
      </c>
      <c r="F7" s="86">
        <f t="shared" si="2"/>
        <v>0</v>
      </c>
      <c r="G7" s="86">
        <f t="shared" si="2"/>
        <v>0</v>
      </c>
      <c r="H7" s="86">
        <f t="shared" si="2"/>
        <v>0</v>
      </c>
      <c r="I7" s="86">
        <f t="shared" si="2"/>
        <v>0</v>
      </c>
      <c r="J7" s="86">
        <f t="shared" si="2"/>
        <v>0</v>
      </c>
      <c r="K7" s="86">
        <f t="shared" si="2"/>
        <v>0</v>
      </c>
      <c r="L7" s="86">
        <f t="shared" si="2"/>
        <v>0</v>
      </c>
      <c r="M7" s="86">
        <f t="shared" si="2"/>
        <v>0</v>
      </c>
      <c r="N7" s="86">
        <f t="shared" si="2"/>
        <v>0</v>
      </c>
      <c r="O7" s="86">
        <f t="shared" si="2"/>
        <v>0</v>
      </c>
      <c r="P7" s="86">
        <f t="shared" si="2"/>
        <v>0</v>
      </c>
      <c r="Q7" s="86">
        <f t="shared" si="2"/>
        <v>0</v>
      </c>
      <c r="R7" s="86">
        <f t="shared" si="2"/>
        <v>0</v>
      </c>
      <c r="S7" s="86">
        <v>5487347.57</v>
      </c>
      <c r="T7" s="60">
        <f t="shared" si="1"/>
        <v>88.4200381888495</v>
      </c>
    </row>
    <row r="8" spans="1:20" ht="25.5">
      <c r="A8" s="5" t="s">
        <v>8</v>
      </c>
      <c r="B8" s="61">
        <v>5956000</v>
      </c>
      <c r="C8" s="62"/>
      <c r="D8" s="62"/>
      <c r="E8" s="59"/>
      <c r="F8" s="59"/>
      <c r="G8" s="63"/>
      <c r="H8" s="60"/>
      <c r="I8" s="60"/>
      <c r="J8" s="63"/>
      <c r="K8" s="60"/>
      <c r="L8" s="60"/>
      <c r="M8" s="63"/>
      <c r="N8" s="60"/>
      <c r="O8" s="60"/>
      <c r="P8" s="63"/>
      <c r="Q8" s="60"/>
      <c r="R8" s="60"/>
      <c r="S8" s="63">
        <v>5335078.37</v>
      </c>
      <c r="T8" s="60">
        <f t="shared" si="1"/>
        <v>89.57485510409671</v>
      </c>
    </row>
    <row r="9" spans="1:20" ht="12.75">
      <c r="A9" s="5" t="s">
        <v>9</v>
      </c>
      <c r="B9" s="61">
        <v>173000</v>
      </c>
      <c r="C9" s="62"/>
      <c r="D9" s="62"/>
      <c r="E9" s="59"/>
      <c r="F9" s="59"/>
      <c r="G9" s="63"/>
      <c r="H9" s="60"/>
      <c r="I9" s="60"/>
      <c r="J9" s="63"/>
      <c r="K9" s="60"/>
      <c r="L9" s="60"/>
      <c r="M9" s="63"/>
      <c r="N9" s="60"/>
      <c r="O9" s="60"/>
      <c r="P9" s="63"/>
      <c r="Q9" s="60"/>
      <c r="R9" s="60"/>
      <c r="S9" s="63">
        <v>146197.52</v>
      </c>
      <c r="T9" s="60">
        <f t="shared" si="1"/>
        <v>84.50723699421965</v>
      </c>
    </row>
    <row r="10" spans="1:20" ht="12.75">
      <c r="A10" s="5" t="s">
        <v>163</v>
      </c>
      <c r="B10" s="61">
        <v>77000</v>
      </c>
      <c r="C10" s="62"/>
      <c r="D10" s="62"/>
      <c r="E10" s="59"/>
      <c r="F10" s="59"/>
      <c r="G10" s="63"/>
      <c r="H10" s="60"/>
      <c r="I10" s="60"/>
      <c r="J10" s="63"/>
      <c r="K10" s="60"/>
      <c r="L10" s="60"/>
      <c r="M10" s="63"/>
      <c r="N10" s="60"/>
      <c r="O10" s="60"/>
      <c r="P10" s="63"/>
      <c r="Q10" s="60"/>
      <c r="R10" s="60"/>
      <c r="S10" s="63">
        <v>6072</v>
      </c>
      <c r="T10" s="60">
        <f t="shared" si="1"/>
        <v>7.885714285714286</v>
      </c>
    </row>
    <row r="11" spans="1:20" ht="12.75">
      <c r="A11" s="65" t="s">
        <v>171</v>
      </c>
      <c r="B11" s="61">
        <v>3036790</v>
      </c>
      <c r="C11" s="62"/>
      <c r="D11" s="62"/>
      <c r="E11" s="59"/>
      <c r="F11" s="59"/>
      <c r="G11" s="63"/>
      <c r="H11" s="60"/>
      <c r="I11" s="60"/>
      <c r="J11" s="63"/>
      <c r="K11" s="60"/>
      <c r="L11" s="60"/>
      <c r="M11" s="63"/>
      <c r="N11" s="60"/>
      <c r="O11" s="60"/>
      <c r="P11" s="63"/>
      <c r="Q11" s="60"/>
      <c r="R11" s="60"/>
      <c r="S11" s="63">
        <v>2609269.52</v>
      </c>
      <c r="T11" s="60">
        <f t="shared" si="1"/>
        <v>85.92196101804866</v>
      </c>
    </row>
    <row r="12" spans="1:20" ht="12.75">
      <c r="A12" s="65" t="s">
        <v>12</v>
      </c>
      <c r="B12" s="61">
        <v>14574305</v>
      </c>
      <c r="C12" s="62"/>
      <c r="D12" s="62"/>
      <c r="E12" s="59"/>
      <c r="F12" s="59"/>
      <c r="G12" s="63"/>
      <c r="H12" s="60"/>
      <c r="I12" s="60"/>
      <c r="J12" s="63"/>
      <c r="K12" s="60"/>
      <c r="L12" s="60"/>
      <c r="M12" s="63"/>
      <c r="N12" s="60"/>
      <c r="O12" s="60"/>
      <c r="P12" s="63"/>
      <c r="Q12" s="60"/>
      <c r="R12" s="60"/>
      <c r="S12" s="63">
        <v>13787532.83</v>
      </c>
      <c r="T12" s="60">
        <f t="shared" si="1"/>
        <v>94.60164879217226</v>
      </c>
    </row>
    <row r="13" spans="1:20" ht="12.75">
      <c r="A13" s="78" t="s">
        <v>172</v>
      </c>
      <c r="B13" s="61">
        <v>6150825</v>
      </c>
      <c r="C13" s="62"/>
      <c r="D13" s="62"/>
      <c r="E13" s="59"/>
      <c r="F13" s="59"/>
      <c r="G13" s="63"/>
      <c r="H13" s="60"/>
      <c r="I13" s="60"/>
      <c r="J13" s="63"/>
      <c r="K13" s="60"/>
      <c r="L13" s="60"/>
      <c r="M13" s="63"/>
      <c r="N13" s="60"/>
      <c r="O13" s="60"/>
      <c r="P13" s="63"/>
      <c r="Q13" s="60"/>
      <c r="R13" s="60"/>
      <c r="S13" s="63">
        <v>6134192.55</v>
      </c>
      <c r="T13" s="60">
        <f t="shared" si="1"/>
        <v>99.72958993305777</v>
      </c>
    </row>
    <row r="14" spans="1:20" ht="12.75">
      <c r="A14" s="78" t="s">
        <v>173</v>
      </c>
      <c r="B14" s="61">
        <v>8423480</v>
      </c>
      <c r="C14" s="62"/>
      <c r="D14" s="62"/>
      <c r="E14" s="59"/>
      <c r="F14" s="59"/>
      <c r="G14" s="63"/>
      <c r="H14" s="60"/>
      <c r="I14" s="60"/>
      <c r="J14" s="63"/>
      <c r="K14" s="60"/>
      <c r="L14" s="60"/>
      <c r="M14" s="63"/>
      <c r="N14" s="60"/>
      <c r="O14" s="60"/>
      <c r="P14" s="63"/>
      <c r="Q14" s="60"/>
      <c r="R14" s="60"/>
      <c r="S14" s="63">
        <v>7653340.28</v>
      </c>
      <c r="T14" s="60">
        <f t="shared" si="1"/>
        <v>90.85722622953934</v>
      </c>
    </row>
    <row r="15" spans="1:20" ht="12.75">
      <c r="A15" s="65" t="s">
        <v>158</v>
      </c>
      <c r="B15" s="86">
        <v>1071000</v>
      </c>
      <c r="C15" s="87"/>
      <c r="D15" s="87"/>
      <c r="E15" s="88"/>
      <c r="F15" s="88"/>
      <c r="G15" s="89"/>
      <c r="H15" s="90"/>
      <c r="I15" s="90"/>
      <c r="J15" s="89"/>
      <c r="K15" s="90"/>
      <c r="L15" s="90"/>
      <c r="M15" s="89"/>
      <c r="N15" s="90"/>
      <c r="O15" s="90"/>
      <c r="P15" s="89"/>
      <c r="Q15" s="90"/>
      <c r="R15" s="90"/>
      <c r="S15" s="89">
        <v>832857.29</v>
      </c>
      <c r="T15" s="60">
        <f t="shared" si="1"/>
        <v>77.76445284780579</v>
      </c>
    </row>
    <row r="16" spans="1:20" ht="12.75">
      <c r="A16" s="65" t="s">
        <v>159</v>
      </c>
      <c r="B16" s="86">
        <v>7000</v>
      </c>
      <c r="C16" s="87"/>
      <c r="D16" s="87"/>
      <c r="E16" s="88"/>
      <c r="F16" s="88"/>
      <c r="G16" s="89"/>
      <c r="H16" s="90"/>
      <c r="I16" s="90"/>
      <c r="J16" s="89"/>
      <c r="K16" s="90"/>
      <c r="L16" s="90"/>
      <c r="M16" s="89"/>
      <c r="N16" s="90"/>
      <c r="O16" s="90"/>
      <c r="P16" s="89"/>
      <c r="Q16" s="90"/>
      <c r="R16" s="90"/>
      <c r="S16" s="89">
        <v>0</v>
      </c>
      <c r="T16" s="60">
        <f t="shared" si="1"/>
        <v>0</v>
      </c>
    </row>
    <row r="17" spans="1:20" ht="12.75">
      <c r="A17" s="68" t="s">
        <v>21</v>
      </c>
      <c r="B17" s="86">
        <f>B18+B19+B20+B21+B22+B23</f>
        <v>9344846</v>
      </c>
      <c r="C17" s="86">
        <f aca="true" t="shared" si="3" ref="C17:S17">C18+C19+C20+C21+C22+C23</f>
        <v>0</v>
      </c>
      <c r="D17" s="86">
        <f t="shared" si="3"/>
        <v>0</v>
      </c>
      <c r="E17" s="86">
        <f t="shared" si="3"/>
        <v>0</v>
      </c>
      <c r="F17" s="86">
        <f t="shared" si="3"/>
        <v>0</v>
      </c>
      <c r="G17" s="86">
        <f t="shared" si="3"/>
        <v>0</v>
      </c>
      <c r="H17" s="86">
        <f t="shared" si="3"/>
        <v>0</v>
      </c>
      <c r="I17" s="86">
        <f t="shared" si="3"/>
        <v>0</v>
      </c>
      <c r="J17" s="86">
        <f t="shared" si="3"/>
        <v>0</v>
      </c>
      <c r="K17" s="86">
        <f t="shared" si="3"/>
        <v>0</v>
      </c>
      <c r="L17" s="86">
        <f t="shared" si="3"/>
        <v>0</v>
      </c>
      <c r="M17" s="86">
        <f t="shared" si="3"/>
        <v>0</v>
      </c>
      <c r="N17" s="86">
        <f t="shared" si="3"/>
        <v>0</v>
      </c>
      <c r="O17" s="86">
        <f t="shared" si="3"/>
        <v>0</v>
      </c>
      <c r="P17" s="86">
        <f t="shared" si="3"/>
        <v>0</v>
      </c>
      <c r="Q17" s="86">
        <f t="shared" si="3"/>
        <v>0</v>
      </c>
      <c r="R17" s="86">
        <f t="shared" si="3"/>
        <v>0</v>
      </c>
      <c r="S17" s="86">
        <f t="shared" si="3"/>
        <v>9574635.17</v>
      </c>
      <c r="T17" s="60">
        <f t="shared" si="1"/>
        <v>102.4589936527579</v>
      </c>
    </row>
    <row r="18" spans="1:20" ht="25.5">
      <c r="A18" s="65" t="s">
        <v>174</v>
      </c>
      <c r="B18" s="86">
        <v>4785000</v>
      </c>
      <c r="C18" s="86">
        <f aca="true" t="shared" si="4" ref="C18:R18">C19+C21+C22+C23+C20</f>
        <v>0</v>
      </c>
      <c r="D18" s="86">
        <f t="shared" si="4"/>
        <v>0</v>
      </c>
      <c r="E18" s="86">
        <f t="shared" si="4"/>
        <v>0</v>
      </c>
      <c r="F18" s="86">
        <f t="shared" si="4"/>
        <v>0</v>
      </c>
      <c r="G18" s="86">
        <f t="shared" si="4"/>
        <v>0</v>
      </c>
      <c r="H18" s="86">
        <f t="shared" si="4"/>
        <v>0</v>
      </c>
      <c r="I18" s="86">
        <f t="shared" si="4"/>
        <v>0</v>
      </c>
      <c r="J18" s="86">
        <f t="shared" si="4"/>
        <v>0</v>
      </c>
      <c r="K18" s="86">
        <f t="shared" si="4"/>
        <v>0</v>
      </c>
      <c r="L18" s="86">
        <f t="shared" si="4"/>
        <v>0</v>
      </c>
      <c r="M18" s="86">
        <f t="shared" si="4"/>
        <v>0</v>
      </c>
      <c r="N18" s="86">
        <f t="shared" si="4"/>
        <v>0</v>
      </c>
      <c r="O18" s="86">
        <f t="shared" si="4"/>
        <v>0</v>
      </c>
      <c r="P18" s="86">
        <f t="shared" si="4"/>
        <v>0</v>
      </c>
      <c r="Q18" s="86">
        <f t="shared" si="4"/>
        <v>0</v>
      </c>
      <c r="R18" s="86">
        <f t="shared" si="4"/>
        <v>0</v>
      </c>
      <c r="S18" s="86">
        <v>5090222.22</v>
      </c>
      <c r="T18" s="60">
        <f t="shared" si="1"/>
        <v>106.37872978056426</v>
      </c>
    </row>
    <row r="19" spans="1:20" ht="12.75">
      <c r="A19" s="65" t="s">
        <v>175</v>
      </c>
      <c r="B19" s="61">
        <v>106200</v>
      </c>
      <c r="C19" s="62"/>
      <c r="D19" s="62"/>
      <c r="E19" s="59"/>
      <c r="F19" s="59"/>
      <c r="G19" s="63"/>
      <c r="H19" s="60"/>
      <c r="I19" s="60"/>
      <c r="J19" s="63"/>
      <c r="K19" s="60"/>
      <c r="L19" s="60"/>
      <c r="M19" s="63"/>
      <c r="N19" s="60"/>
      <c r="O19" s="60"/>
      <c r="P19" s="63"/>
      <c r="Q19" s="60"/>
      <c r="R19" s="60"/>
      <c r="S19" s="63">
        <v>32635.73</v>
      </c>
      <c r="T19" s="60">
        <f t="shared" si="1"/>
        <v>30.730442561205273</v>
      </c>
    </row>
    <row r="20" spans="1:20" ht="12.75">
      <c r="A20" s="65" t="s">
        <v>176</v>
      </c>
      <c r="B20" s="61">
        <v>1405246</v>
      </c>
      <c r="C20" s="62"/>
      <c r="D20" s="62"/>
      <c r="E20" s="59"/>
      <c r="F20" s="59"/>
      <c r="G20" s="63"/>
      <c r="H20" s="60"/>
      <c r="I20" s="60"/>
      <c r="J20" s="63"/>
      <c r="K20" s="60"/>
      <c r="L20" s="60"/>
      <c r="M20" s="63"/>
      <c r="N20" s="60"/>
      <c r="O20" s="60"/>
      <c r="P20" s="63"/>
      <c r="Q20" s="60"/>
      <c r="R20" s="60"/>
      <c r="S20" s="63">
        <v>1278925.47</v>
      </c>
      <c r="T20" s="60">
        <f t="shared" si="1"/>
        <v>91.0107888583209</v>
      </c>
    </row>
    <row r="21" spans="1:20" ht="25.5">
      <c r="A21" s="65" t="s">
        <v>177</v>
      </c>
      <c r="B21" s="61">
        <v>2743700</v>
      </c>
      <c r="C21" s="62"/>
      <c r="D21" s="62"/>
      <c r="E21" s="59"/>
      <c r="F21" s="59"/>
      <c r="G21" s="63"/>
      <c r="H21" s="60"/>
      <c r="I21" s="60"/>
      <c r="J21" s="63"/>
      <c r="K21" s="60"/>
      <c r="L21" s="60"/>
      <c r="M21" s="63"/>
      <c r="N21" s="60"/>
      <c r="O21" s="60"/>
      <c r="P21" s="63"/>
      <c r="Q21" s="60"/>
      <c r="R21" s="60"/>
      <c r="S21" s="63">
        <v>2600781.75</v>
      </c>
      <c r="T21" s="60">
        <f aca="true" t="shared" si="5" ref="T21:T28">S21/B21*100</f>
        <v>94.79103947224552</v>
      </c>
    </row>
    <row r="22" spans="1:20" ht="12.75">
      <c r="A22" s="65" t="s">
        <v>178</v>
      </c>
      <c r="B22" s="61">
        <v>247100</v>
      </c>
      <c r="C22" s="64"/>
      <c r="D22" s="64"/>
      <c r="E22" s="59"/>
      <c r="F22" s="59"/>
      <c r="G22" s="63"/>
      <c r="H22" s="60"/>
      <c r="I22" s="60"/>
      <c r="J22" s="63"/>
      <c r="K22" s="60"/>
      <c r="L22" s="60"/>
      <c r="M22" s="63"/>
      <c r="N22" s="60"/>
      <c r="O22" s="60"/>
      <c r="P22" s="63"/>
      <c r="Q22" s="60"/>
      <c r="R22" s="60"/>
      <c r="S22" s="63">
        <v>475055.7</v>
      </c>
      <c r="T22" s="60">
        <f t="shared" si="5"/>
        <v>192.25240793201132</v>
      </c>
    </row>
    <row r="23" spans="1:20" ht="12.75">
      <c r="A23" s="65" t="s">
        <v>160</v>
      </c>
      <c r="B23" s="67">
        <v>57600</v>
      </c>
      <c r="C23" s="62"/>
      <c r="D23" s="62"/>
      <c r="E23" s="59"/>
      <c r="F23" s="59"/>
      <c r="G23" s="63"/>
      <c r="H23" s="60"/>
      <c r="I23" s="60"/>
      <c r="J23" s="63"/>
      <c r="K23" s="60"/>
      <c r="L23" s="60"/>
      <c r="M23" s="63"/>
      <c r="N23" s="60"/>
      <c r="O23" s="60"/>
      <c r="P23" s="63"/>
      <c r="Q23" s="60"/>
      <c r="R23" s="60"/>
      <c r="S23" s="63">
        <v>97014.3</v>
      </c>
      <c r="T23" s="60">
        <f t="shared" si="5"/>
        <v>168.42760416666667</v>
      </c>
    </row>
    <row r="24" spans="1:20" ht="12.75">
      <c r="A24" s="65" t="s">
        <v>34</v>
      </c>
      <c r="B24" s="61">
        <f>B4+B17</f>
        <v>123578524.65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5"/>
      <c r="N24" s="85"/>
      <c r="O24" s="85"/>
      <c r="P24" s="85"/>
      <c r="Q24" s="85"/>
      <c r="R24" s="85"/>
      <c r="S24" s="85">
        <f>S17+S4</f>
        <v>129730011.66</v>
      </c>
      <c r="T24" s="60">
        <f t="shared" si="5"/>
        <v>104.9777961238996</v>
      </c>
    </row>
    <row r="25" spans="1:20" ht="12.75">
      <c r="A25" s="65" t="s">
        <v>36</v>
      </c>
      <c r="B25" s="61">
        <f>B26+B27+B28+B29+B30+B31+B32+B33</f>
        <v>171847713.27</v>
      </c>
      <c r="C25" s="61" t="e">
        <f aca="true" t="shared" si="6" ref="C25:S25">C26+C27+C28+C29+C30+C31+C32+C33</f>
        <v>#REF!</v>
      </c>
      <c r="D25" s="61" t="e">
        <f t="shared" si="6"/>
        <v>#REF!</v>
      </c>
      <c r="E25" s="61" t="e">
        <f t="shared" si="6"/>
        <v>#REF!</v>
      </c>
      <c r="F25" s="61" t="e">
        <f t="shared" si="6"/>
        <v>#REF!</v>
      </c>
      <c r="G25" s="61" t="e">
        <f t="shared" si="6"/>
        <v>#REF!</v>
      </c>
      <c r="H25" s="61" t="e">
        <f t="shared" si="6"/>
        <v>#REF!</v>
      </c>
      <c r="I25" s="61" t="e">
        <f t="shared" si="6"/>
        <v>#REF!</v>
      </c>
      <c r="J25" s="61" t="e">
        <f t="shared" si="6"/>
        <v>#REF!</v>
      </c>
      <c r="K25" s="61" t="e">
        <f t="shared" si="6"/>
        <v>#REF!</v>
      </c>
      <c r="L25" s="61" t="e">
        <f t="shared" si="6"/>
        <v>#REF!</v>
      </c>
      <c r="M25" s="61" t="e">
        <f t="shared" si="6"/>
        <v>#REF!</v>
      </c>
      <c r="N25" s="61" t="e">
        <f t="shared" si="6"/>
        <v>#REF!</v>
      </c>
      <c r="O25" s="61" t="e">
        <f t="shared" si="6"/>
        <v>#REF!</v>
      </c>
      <c r="P25" s="61" t="e">
        <f t="shared" si="6"/>
        <v>#REF!</v>
      </c>
      <c r="Q25" s="61" t="e">
        <f t="shared" si="6"/>
        <v>#REF!</v>
      </c>
      <c r="R25" s="61" t="e">
        <f t="shared" si="6"/>
        <v>#REF!</v>
      </c>
      <c r="S25" s="61">
        <f t="shared" si="6"/>
        <v>171470393.22</v>
      </c>
      <c r="T25" s="60">
        <f t="shared" si="5"/>
        <v>99.78043347634939</v>
      </c>
    </row>
    <row r="26" spans="1:20" ht="12.75">
      <c r="A26" s="5" t="s">
        <v>156</v>
      </c>
      <c r="B26" s="61">
        <v>32998800</v>
      </c>
      <c r="C26" s="62"/>
      <c r="D26" s="62"/>
      <c r="E26" s="59"/>
      <c r="F26" s="59"/>
      <c r="G26" s="63"/>
      <c r="H26" s="60"/>
      <c r="I26" s="60"/>
      <c r="J26" s="63"/>
      <c r="K26" s="60"/>
      <c r="L26" s="60"/>
      <c r="M26" s="63"/>
      <c r="N26" s="60"/>
      <c r="O26" s="60"/>
      <c r="P26" s="63"/>
      <c r="Q26" s="60"/>
      <c r="R26" s="60"/>
      <c r="S26" s="63">
        <v>34826200</v>
      </c>
      <c r="T26" s="60">
        <f t="shared" si="5"/>
        <v>105.53777713128963</v>
      </c>
    </row>
    <row r="27" spans="1:20" ht="12.75">
      <c r="A27" s="5" t="s">
        <v>47</v>
      </c>
      <c r="B27" s="61">
        <v>45398171.27</v>
      </c>
      <c r="C27" s="62"/>
      <c r="D27" s="62"/>
      <c r="E27" s="59"/>
      <c r="F27" s="59"/>
      <c r="G27" s="63"/>
      <c r="H27" s="60"/>
      <c r="I27" s="60"/>
      <c r="J27" s="63"/>
      <c r="K27" s="60"/>
      <c r="L27" s="60"/>
      <c r="M27" s="63"/>
      <c r="N27" s="60"/>
      <c r="O27" s="60"/>
      <c r="P27" s="63"/>
      <c r="Q27" s="60"/>
      <c r="R27" s="60"/>
      <c r="S27" s="63">
        <v>44083914.78</v>
      </c>
      <c r="T27" s="60">
        <f t="shared" si="5"/>
        <v>97.10504530637671</v>
      </c>
    </row>
    <row r="28" spans="1:20" ht="12.75">
      <c r="A28" s="5" t="s">
        <v>45</v>
      </c>
      <c r="B28" s="61">
        <v>91159050</v>
      </c>
      <c r="C28" s="62"/>
      <c r="D28" s="62"/>
      <c r="E28" s="59"/>
      <c r="F28" s="59"/>
      <c r="G28" s="63"/>
      <c r="H28" s="60"/>
      <c r="I28" s="60"/>
      <c r="J28" s="63"/>
      <c r="K28" s="60"/>
      <c r="L28" s="60"/>
      <c r="M28" s="63"/>
      <c r="N28" s="60"/>
      <c r="O28" s="60"/>
      <c r="P28" s="63"/>
      <c r="Q28" s="60"/>
      <c r="R28" s="60"/>
      <c r="S28" s="63">
        <v>90612861.98</v>
      </c>
      <c r="T28" s="60">
        <f t="shared" si="5"/>
        <v>99.40084059673725</v>
      </c>
    </row>
    <row r="29" spans="1:20" ht="12.75">
      <c r="A29" s="78" t="s">
        <v>179</v>
      </c>
      <c r="B29" s="61">
        <v>1043692</v>
      </c>
      <c r="C29" s="62"/>
      <c r="D29" s="62"/>
      <c r="E29" s="59"/>
      <c r="F29" s="59"/>
      <c r="G29" s="63"/>
      <c r="H29" s="60"/>
      <c r="I29" s="60"/>
      <c r="J29" s="63"/>
      <c r="K29" s="60"/>
      <c r="L29" s="60"/>
      <c r="M29" s="63"/>
      <c r="N29" s="60"/>
      <c r="O29" s="60"/>
      <c r="P29" s="63"/>
      <c r="Q29" s="60"/>
      <c r="R29" s="60"/>
      <c r="S29" s="63">
        <v>1043357.44</v>
      </c>
      <c r="T29" s="60"/>
    </row>
    <row r="30" spans="1:20" ht="25.5">
      <c r="A30" s="78" t="s">
        <v>180</v>
      </c>
      <c r="B30" s="61">
        <v>599000</v>
      </c>
      <c r="C30" s="61" t="e">
        <f>#REF!+#REF!+#REF!</f>
        <v>#REF!</v>
      </c>
      <c r="D30" s="61" t="e">
        <f>#REF!+#REF!+#REF!</f>
        <v>#REF!</v>
      </c>
      <c r="E30" s="61" t="e">
        <f>#REF!+#REF!+#REF!</f>
        <v>#REF!</v>
      </c>
      <c r="F30" s="61" t="e">
        <f>#REF!+#REF!+#REF!</f>
        <v>#REF!</v>
      </c>
      <c r="G30" s="61" t="e">
        <f>#REF!+#REF!+#REF!</f>
        <v>#REF!</v>
      </c>
      <c r="H30" s="61" t="e">
        <f>#REF!+#REF!+#REF!</f>
        <v>#REF!</v>
      </c>
      <c r="I30" s="61" t="e">
        <f>#REF!+#REF!+#REF!</f>
        <v>#REF!</v>
      </c>
      <c r="J30" s="61" t="e">
        <f>#REF!+#REF!+#REF!</f>
        <v>#REF!</v>
      </c>
      <c r="K30" s="61" t="e">
        <f>#REF!+#REF!+#REF!</f>
        <v>#REF!</v>
      </c>
      <c r="L30" s="61" t="e">
        <f>#REF!+#REF!+#REF!</f>
        <v>#REF!</v>
      </c>
      <c r="M30" s="61" t="e">
        <f>#REF!+#REF!+#REF!</f>
        <v>#REF!</v>
      </c>
      <c r="N30" s="61" t="e">
        <f>#REF!+#REF!+#REF!</f>
        <v>#REF!</v>
      </c>
      <c r="O30" s="61" t="e">
        <f>#REF!+#REF!+#REF!</f>
        <v>#REF!</v>
      </c>
      <c r="P30" s="61" t="e">
        <f>#REF!+#REF!+#REF!</f>
        <v>#REF!</v>
      </c>
      <c r="Q30" s="61" t="e">
        <f>#REF!+#REF!+#REF!</f>
        <v>#REF!</v>
      </c>
      <c r="R30" s="61" t="e">
        <f>#REF!+#REF!+#REF!</f>
        <v>#REF!</v>
      </c>
      <c r="S30" s="61">
        <v>562797.86</v>
      </c>
      <c r="T30" s="60">
        <f>S30/B30*100</f>
        <v>93.95623706176961</v>
      </c>
    </row>
    <row r="31" spans="1:20" ht="12.75">
      <c r="A31" s="78" t="s">
        <v>181</v>
      </c>
      <c r="B31" s="61">
        <v>649000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>
        <v>607625.87</v>
      </c>
      <c r="T31" s="60">
        <f>S31/B31*100</f>
        <v>93.62494144838213</v>
      </c>
    </row>
    <row r="32" spans="1:20" ht="29.25" customHeight="1">
      <c r="A32" s="5" t="s">
        <v>161</v>
      </c>
      <c r="B32" s="61"/>
      <c r="C32" s="62"/>
      <c r="D32" s="62"/>
      <c r="E32" s="59"/>
      <c r="F32" s="59"/>
      <c r="G32" s="63"/>
      <c r="H32" s="60"/>
      <c r="I32" s="60"/>
      <c r="J32" s="63"/>
      <c r="K32" s="60"/>
      <c r="L32" s="60"/>
      <c r="M32" s="63"/>
      <c r="N32" s="60"/>
      <c r="O32" s="60"/>
      <c r="P32" s="63"/>
      <c r="Q32" s="60"/>
      <c r="R32" s="60"/>
      <c r="S32" s="63"/>
      <c r="T32" s="60"/>
    </row>
    <row r="33" spans="1:20" ht="12.75">
      <c r="A33" s="5" t="s">
        <v>155</v>
      </c>
      <c r="B33" s="61"/>
      <c r="C33" s="62"/>
      <c r="D33" s="62"/>
      <c r="E33" s="59"/>
      <c r="F33" s="59"/>
      <c r="G33" s="63"/>
      <c r="H33" s="60"/>
      <c r="I33" s="60"/>
      <c r="J33" s="63"/>
      <c r="K33" s="60"/>
      <c r="L33" s="60"/>
      <c r="M33" s="63"/>
      <c r="N33" s="60"/>
      <c r="O33" s="60"/>
      <c r="P33" s="63"/>
      <c r="Q33" s="60"/>
      <c r="R33" s="60"/>
      <c r="S33" s="63">
        <v>-266364.71</v>
      </c>
      <c r="T33" s="60"/>
    </row>
    <row r="34" spans="1:20" ht="12.75">
      <c r="A34" s="65" t="s">
        <v>40</v>
      </c>
      <c r="B34" s="61">
        <f>B24+B25</f>
        <v>295426237.92</v>
      </c>
      <c r="C34" s="61" t="e">
        <f aca="true" t="shared" si="7" ref="C34:S34">C24+C25</f>
        <v>#REF!</v>
      </c>
      <c r="D34" s="61" t="e">
        <f t="shared" si="7"/>
        <v>#REF!</v>
      </c>
      <c r="E34" s="61" t="e">
        <f t="shared" si="7"/>
        <v>#REF!</v>
      </c>
      <c r="F34" s="61" t="e">
        <f t="shared" si="7"/>
        <v>#REF!</v>
      </c>
      <c r="G34" s="61" t="e">
        <f t="shared" si="7"/>
        <v>#REF!</v>
      </c>
      <c r="H34" s="61" t="e">
        <f t="shared" si="7"/>
        <v>#REF!</v>
      </c>
      <c r="I34" s="61" t="e">
        <f t="shared" si="7"/>
        <v>#REF!</v>
      </c>
      <c r="J34" s="61" t="e">
        <f t="shared" si="7"/>
        <v>#REF!</v>
      </c>
      <c r="K34" s="61" t="e">
        <f t="shared" si="7"/>
        <v>#REF!</v>
      </c>
      <c r="L34" s="61" t="e">
        <f t="shared" si="7"/>
        <v>#REF!</v>
      </c>
      <c r="M34" s="61" t="e">
        <f t="shared" si="7"/>
        <v>#REF!</v>
      </c>
      <c r="N34" s="61" t="e">
        <f t="shared" si="7"/>
        <v>#REF!</v>
      </c>
      <c r="O34" s="61" t="e">
        <f t="shared" si="7"/>
        <v>#REF!</v>
      </c>
      <c r="P34" s="61" t="e">
        <f t="shared" si="7"/>
        <v>#REF!</v>
      </c>
      <c r="Q34" s="61" t="e">
        <f t="shared" si="7"/>
        <v>#REF!</v>
      </c>
      <c r="R34" s="61" t="e">
        <f t="shared" si="7"/>
        <v>#REF!</v>
      </c>
      <c r="S34" s="61">
        <f t="shared" si="7"/>
        <v>301200404.88</v>
      </c>
      <c r="T34" s="60">
        <f>S34/B34*100</f>
        <v>101.95452069547173</v>
      </c>
    </row>
    <row r="35" spans="1:20" ht="12.75">
      <c r="A35" s="69" t="s">
        <v>164</v>
      </c>
      <c r="B35" s="63">
        <v>-25474650.85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>
        <v>4240577.28</v>
      </c>
      <c r="T35" s="60"/>
    </row>
    <row r="36" spans="1:20" ht="12.75">
      <c r="A36" s="65" t="s">
        <v>48</v>
      </c>
      <c r="B36" s="61"/>
      <c r="C36" s="62"/>
      <c r="D36" s="62"/>
      <c r="E36" s="70"/>
      <c r="F36" s="70"/>
      <c r="G36" s="63"/>
      <c r="H36" s="60"/>
      <c r="I36" s="60"/>
      <c r="J36" s="63"/>
      <c r="K36" s="60"/>
      <c r="L36" s="60"/>
      <c r="M36" s="71"/>
      <c r="N36" s="60"/>
      <c r="O36" s="74"/>
      <c r="P36" s="72"/>
      <c r="Q36" s="60"/>
      <c r="R36" s="60"/>
      <c r="S36" s="63"/>
      <c r="T36" s="60"/>
    </row>
    <row r="37" spans="1:20" ht="12.75">
      <c r="A37" s="75" t="s">
        <v>165</v>
      </c>
      <c r="B37" s="79">
        <v>49984902.84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45045454.86</v>
      </c>
      <c r="T37" s="60">
        <f aca="true" t="shared" si="8" ref="T37:T49">S37/B37*100</f>
        <v>90.11812027361339</v>
      </c>
    </row>
    <row r="38" spans="1:20" ht="12.75">
      <c r="A38" s="75" t="s">
        <v>136</v>
      </c>
      <c r="B38" s="79">
        <v>678800</v>
      </c>
      <c r="C38" s="79"/>
      <c r="D38" s="79"/>
      <c r="E38" s="80"/>
      <c r="F38" s="80"/>
      <c r="G38" s="81"/>
      <c r="H38" s="82"/>
      <c r="I38" s="82"/>
      <c r="J38" s="81"/>
      <c r="K38" s="82"/>
      <c r="L38" s="82"/>
      <c r="M38" s="81"/>
      <c r="N38" s="82"/>
      <c r="O38" s="83"/>
      <c r="P38" s="81"/>
      <c r="Q38" s="82"/>
      <c r="R38" s="82"/>
      <c r="S38" s="81">
        <v>678800</v>
      </c>
      <c r="T38" s="60">
        <f t="shared" si="8"/>
        <v>100</v>
      </c>
    </row>
    <row r="39" spans="1:20" ht="12.75">
      <c r="A39" s="75" t="s">
        <v>81</v>
      </c>
      <c r="B39" s="79">
        <v>3128073.9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v>2964296.95</v>
      </c>
      <c r="T39" s="60">
        <f t="shared" si="8"/>
        <v>94.7642876979345</v>
      </c>
    </row>
    <row r="40" spans="1:20" ht="12.75">
      <c r="A40" s="75" t="s">
        <v>84</v>
      </c>
      <c r="B40" s="79">
        <v>44642967.83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v>37221900.34</v>
      </c>
      <c r="T40" s="60">
        <f t="shared" si="8"/>
        <v>83.37685003770504</v>
      </c>
    </row>
    <row r="41" spans="1:20" ht="12.75">
      <c r="A41" s="75" t="s">
        <v>87</v>
      </c>
      <c r="B41" s="79">
        <v>23967069.97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v>20130247.73</v>
      </c>
      <c r="T41" s="60">
        <f t="shared" si="8"/>
        <v>83.9912753423651</v>
      </c>
    </row>
    <row r="42" spans="1:20" ht="12.75">
      <c r="A42" s="76" t="s">
        <v>55</v>
      </c>
      <c r="B42" s="79"/>
      <c r="C42" s="84"/>
      <c r="D42" s="84"/>
      <c r="E42" s="80"/>
      <c r="F42" s="80"/>
      <c r="G42" s="81"/>
      <c r="H42" s="82"/>
      <c r="I42" s="82"/>
      <c r="J42" s="81"/>
      <c r="K42" s="82"/>
      <c r="L42" s="82"/>
      <c r="M42" s="81"/>
      <c r="N42" s="82"/>
      <c r="O42" s="83"/>
      <c r="P42" s="81"/>
      <c r="Q42" s="82"/>
      <c r="R42" s="82"/>
      <c r="S42" s="81"/>
      <c r="T42" s="60"/>
    </row>
    <row r="43" spans="1:20" ht="12.75">
      <c r="A43" s="75" t="s">
        <v>89</v>
      </c>
      <c r="B43" s="79">
        <v>162289537.63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>
        <v>155847938.42</v>
      </c>
      <c r="T43" s="60">
        <f t="shared" si="8"/>
        <v>96.03079822392121</v>
      </c>
    </row>
    <row r="44" spans="1:20" ht="12.75">
      <c r="A44" s="75" t="s">
        <v>166</v>
      </c>
      <c r="B44" s="79">
        <v>27999458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>
        <v>27559807.78</v>
      </c>
      <c r="T44" s="60">
        <f t="shared" si="8"/>
        <v>98.42979024808265</v>
      </c>
    </row>
    <row r="45" spans="1:20" ht="12.75">
      <c r="A45" s="75" t="s">
        <v>167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60"/>
    </row>
    <row r="46" spans="1:20" ht="12.75">
      <c r="A46" s="75" t="s">
        <v>100</v>
      </c>
      <c r="B46" s="79">
        <v>6159149.6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>
        <v>5497006.2</v>
      </c>
      <c r="T46" s="60">
        <f t="shared" si="8"/>
        <v>89.24943469468577</v>
      </c>
    </row>
    <row r="47" spans="1:20" ht="12.75">
      <c r="A47" s="75" t="s">
        <v>168</v>
      </c>
      <c r="B47" s="79">
        <v>350000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>
        <v>313446.32</v>
      </c>
      <c r="T47" s="60">
        <f t="shared" si="8"/>
        <v>89.55609142857142</v>
      </c>
    </row>
    <row r="48" spans="1:20" ht="12.75">
      <c r="A48" s="75" t="s">
        <v>169</v>
      </c>
      <c r="B48" s="79">
        <v>1700929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>
        <v>1700929</v>
      </c>
      <c r="T48" s="60">
        <f t="shared" si="8"/>
        <v>100</v>
      </c>
    </row>
    <row r="49" spans="1:20" ht="12.75">
      <c r="A49" s="73" t="s">
        <v>63</v>
      </c>
      <c r="B49" s="79">
        <f>B37+B38+B39+B40+B41+B42+B43+B44+B45+B46+B47+B48</f>
        <v>320900888.77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>
        <f>S37+S38+S39+S40+S41+S42+S43+S44+S45+S46+S47+S48</f>
        <v>296959827.6</v>
      </c>
      <c r="T49" s="60">
        <f t="shared" si="8"/>
        <v>92.53942198110916</v>
      </c>
    </row>
    <row r="51" ht="12.75">
      <c r="A51" s="77" t="s">
        <v>170</v>
      </c>
    </row>
  </sheetData>
  <sheetProtection/>
  <mergeCells count="17">
    <mergeCell ref="N2:O2"/>
    <mergeCell ref="M2:M3"/>
    <mergeCell ref="K2:L2"/>
    <mergeCell ref="A1:B1"/>
    <mergeCell ref="A2:A3"/>
    <mergeCell ref="B2:B3"/>
    <mergeCell ref="C2:C3"/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5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2019-03-06T12:57:22Z</cp:lastPrinted>
  <dcterms:created xsi:type="dcterms:W3CDTF">1996-10-08T23:32:33Z</dcterms:created>
  <dcterms:modified xsi:type="dcterms:W3CDTF">2020-11-23T11:35:20Z</dcterms:modified>
  <cp:category/>
  <cp:version/>
  <cp:contentType/>
  <cp:contentStatus/>
</cp:coreProperties>
</file>