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Лист1!$A$1:$F$67</definedName>
  </definedNames>
  <calcPr calcId="124519"/>
</workbook>
</file>

<file path=xl/calcChain.xml><?xml version="1.0" encoding="utf-8"?>
<calcChain xmlns="http://schemas.openxmlformats.org/spreadsheetml/2006/main">
  <c r="C37" i="1"/>
  <c r="B37"/>
  <c r="C28"/>
  <c r="E46"/>
  <c r="E47"/>
  <c r="E48"/>
  <c r="E49"/>
  <c r="E50"/>
  <c r="E52"/>
  <c r="E53"/>
  <c r="E55"/>
  <c r="E56"/>
  <c r="E57"/>
  <c r="D47"/>
  <c r="D48"/>
  <c r="D49"/>
  <c r="D50"/>
  <c r="D51"/>
  <c r="D52"/>
  <c r="D53"/>
  <c r="D54"/>
  <c r="D55"/>
  <c r="D56"/>
  <c r="D57"/>
  <c r="D46"/>
  <c r="C58"/>
  <c r="B58"/>
  <c r="C24"/>
  <c r="C16"/>
  <c r="C10"/>
  <c r="C8" s="1"/>
  <c r="D14"/>
  <c r="E14"/>
  <c r="E9"/>
  <c r="E11"/>
  <c r="E12"/>
  <c r="D9"/>
  <c r="D11"/>
  <c r="D12"/>
  <c r="B10"/>
  <c r="B8" s="1"/>
  <c r="E5"/>
  <c r="E6"/>
  <c r="E13"/>
  <c r="E17"/>
  <c r="E18"/>
  <c r="E19"/>
  <c r="E20"/>
  <c r="E21"/>
  <c r="E22"/>
  <c r="E23"/>
  <c r="E26"/>
  <c r="E34"/>
  <c r="E35"/>
  <c r="E38"/>
  <c r="E39"/>
  <c r="E40"/>
  <c r="E41"/>
  <c r="D5"/>
  <c r="D6"/>
  <c r="D13"/>
  <c r="D17"/>
  <c r="D18"/>
  <c r="D19"/>
  <c r="D20"/>
  <c r="D21"/>
  <c r="D22"/>
  <c r="D23"/>
  <c r="D26"/>
  <c r="D27"/>
  <c r="D29"/>
  <c r="D30"/>
  <c r="D31"/>
  <c r="D32"/>
  <c r="D33"/>
  <c r="D34"/>
  <c r="D35"/>
  <c r="D38"/>
  <c r="D39"/>
  <c r="D40"/>
  <c r="D41"/>
  <c r="D42"/>
  <c r="B16"/>
  <c r="B24"/>
  <c r="B28"/>
  <c r="E58" l="1"/>
  <c r="D58"/>
  <c r="C15"/>
  <c r="C4"/>
  <c r="B4"/>
  <c r="E24"/>
  <c r="D8"/>
  <c r="E10"/>
  <c r="E8"/>
  <c r="D10"/>
  <c r="E37"/>
  <c r="D24"/>
  <c r="E16"/>
  <c r="D7"/>
  <c r="E7"/>
  <c r="D16"/>
  <c r="D37"/>
  <c r="D28"/>
  <c r="B15"/>
  <c r="C36" l="1"/>
  <c r="C43" s="1"/>
  <c r="C44" s="1"/>
  <c r="E4"/>
  <c r="D4"/>
  <c r="B36"/>
  <c r="B43" s="1"/>
  <c r="E15"/>
  <c r="D15"/>
  <c r="E44" l="1"/>
  <c r="E36"/>
  <c r="D36"/>
  <c r="D43" s="1"/>
  <c r="E43" l="1"/>
</calcChain>
</file>

<file path=xl/sharedStrings.xml><?xml version="1.0" encoding="utf-8"?>
<sst xmlns="http://schemas.openxmlformats.org/spreadsheetml/2006/main" count="87" uniqueCount="85">
  <si>
    <t>Наименование дохода</t>
  </si>
  <si>
    <t>% выполнения</t>
  </si>
  <si>
    <t>(рублей)</t>
  </si>
  <si>
    <t xml:space="preserve">Отклонение Сумма (+,-) </t>
  </si>
  <si>
    <t>Налог на доходы физических лиц</t>
  </si>
  <si>
    <t>Налоговые доходы</t>
  </si>
  <si>
    <t>Акцизы</t>
  </si>
  <si>
    <t>Доходы от использования имущества, в т.ч.</t>
  </si>
  <si>
    <t>аренда земли до разграничения</t>
  </si>
  <si>
    <t>аренда земли после разграничения</t>
  </si>
  <si>
    <t>аренда имущества, находящегося в оперативном управлении</t>
  </si>
  <si>
    <t>аренда имущества казны</t>
  </si>
  <si>
    <t>отчисления от прибыли МУП</t>
  </si>
  <si>
    <t>прочие доходы от исп. имущества</t>
  </si>
  <si>
    <t>Государственная пошлина</t>
  </si>
  <si>
    <t>Доходы от оказания платных услуг и компенсации затрат государства, в т.ч.</t>
  </si>
  <si>
    <t>доходы от возмещения затрат на сод. имущества</t>
  </si>
  <si>
    <t>прочие доходы от компенсации затрат</t>
  </si>
  <si>
    <t>Доходы от продажи материальных и нематериальных активов, в т.ч.</t>
  </si>
  <si>
    <t>доходы от реализации имущества (металлолом)</t>
  </si>
  <si>
    <t>доходы от продажи земли до разграничения</t>
  </si>
  <si>
    <t>доходы от продажи мун. земли</t>
  </si>
  <si>
    <t>плата за увеличение площади земельных участков</t>
  </si>
  <si>
    <t>доходы от приватизации имущества</t>
  </si>
  <si>
    <t>Штрафы, санкции, возмещение ущерба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</si>
  <si>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</si>
  <si>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</si>
  <si>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</si>
  <si>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поступления, в т.ч.</t>
  </si>
  <si>
    <t>дотации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</si>
  <si>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</si>
  <si>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</si>
  <si>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</si>
  <si>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МБТ прошлых лет</t>
  </si>
  <si>
    <t>Платежи при пользовании природными ресурсами</t>
  </si>
  <si>
    <t>Итого доходов</t>
  </si>
  <si>
    <t>Налоги на имущество, в т.ч.</t>
  </si>
  <si>
    <t>НИФЛ</t>
  </si>
  <si>
    <t>Земельный налог, в т.ч.</t>
  </si>
  <si>
    <t>Земельный налог с организаций</t>
  </si>
  <si>
    <t>Земельный налог с физ.лиц</t>
  </si>
  <si>
    <t>Задолженность и перерасчеты по отмененным налогам</t>
  </si>
  <si>
    <t>прочие доходы от оказания платных услуг</t>
  </si>
  <si>
    <t>по факту</t>
  </si>
  <si>
    <t>Расчет ожидаемого поступления и причины отклонений</t>
  </si>
  <si>
    <t xml:space="preserve">                        Р АС Х О Д Ы 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</si>
  <si>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</si>
  <si>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</si>
  <si>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деят.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</si>
  <si>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</si>
  <si>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</si>
  <si>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</si>
  <si>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</si>
  <si>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Культура. Кинематография </t>
  </si>
  <si>
    <t xml:space="preserve">Здравохранение </t>
  </si>
  <si>
    <t>Социальная политика</t>
  </si>
  <si>
    <t>Физическая культура и спорт</t>
  </si>
  <si>
    <t>Средства массовой информации</t>
  </si>
  <si>
    <t xml:space="preserve">И Т О Г О    Р А С Х О Д О В </t>
  </si>
  <si>
    <t>Зам.главы, зав.финансовым отделом:                                                          И.В.Брагина</t>
  </si>
  <si>
    <t>Дефицит/Профицит</t>
  </si>
  <si>
    <t>Ожидаемое исполнеие на 01.01.2022</t>
  </si>
  <si>
    <t>Ожидаемое поступление  по удельному весу: Удельный вес на 01.10.2018 года 67,622, удельный вес поступлений на 01.10.2019 года 70,133, удельный вес поступлений на 01.10.2020 года в общем объеме поступлений за 2020 год  64,502%. Средний удельный вес за 3 года 67,419 %Поступление НДФЛ на 01.10.2021 года 60,462,15 Оценка поступления НДФЛ за 2021 год = 60462,15/67,419% = 89681,11 тыс.руб.
Перевыполнение по отношению к плану на 2021 год 11194,2 тыс.руб. В связи с тем, что в 2020 году из-за сложных погодных условий  и невозможностью вовремя провести лесозаготовительные работы на  ООО "Лагуна", ООО "Шостка", ООО "ТехноАрс" происходила несвоевременная выплата заработной платы, задолженность за ноябрь,декабрь 2020 года поступила в 2021 году.</t>
  </si>
  <si>
    <t>Ожидаемое поступление  по удельному весу: Средний удельный вес поступлений акцизов за  3 года 73,750% Поступление акцизов на 01.10.2021 года 9032,0 Оценка поступления  за 2021 год = 9032,0/73,750% = 12246,74 тыс.руб.</t>
  </si>
  <si>
    <t>Налоги на совокупный доход</t>
  </si>
  <si>
    <t xml:space="preserve">Ожидаемое поступление  по удельному весу по налогу на совокупный доход ( ЕНВД+ЕСХН+ПСН): Удельный вес на 01.10.2018 года 77,362 удельный вес поступлений на 01.10.2019 года 72,932 удельный вес поступлений на 01.10.2020 года в общем объеме поступлений за 2020 год 81,965. Средный удельный вес за 3 года 77,420% Поступление налогов на совокупный доход в целом на 01.10.2021 года 4928,34 Оценка поступления НДФЛ за 2021 год = 4928,34/77,420% = 6365,74 тыс.руб.
</t>
  </si>
  <si>
    <t>Ожидаемое поступление в соответствии с расчетом ГАДБ. Основание: письмо и расчеты Управления Федеральной налоговой службы по Тверской области  по оценке поступления налогов и сборов в консолидированный бюджет Тверской области в 2021 году и прогнозу на 2022-2024 годы от 10.09.2021 года</t>
  </si>
  <si>
    <t>Ожидаемое поступление  по среднемесячному поступлению 2021 года. Факт на 01.10.2021 684,32/9 мес * 12 мес = 912,83</t>
  </si>
  <si>
    <t>Ожидаемое исполнение по фактическому начислению 2021 года в сумме 2359,3+562 поступление суммы задолженности по оплате арендных платежей = 2921,3</t>
  </si>
  <si>
    <t xml:space="preserve">Ожидаемое поступление по фактическому начислению 2021 года
</t>
  </si>
  <si>
    <t xml:space="preserve">Ожидаемое поступление в сумме 41 тыс.руб. по фактическому начислению 2021 года, ООО "Мегафон", ООО "ВесьТорг", ФГБУ Почта России договора расторгнуты на общую сумму 64,0 тыс.руб.
</t>
  </si>
  <si>
    <t>Ожидаемое поступление по фактически заключенным договорам 2021 года</t>
  </si>
  <si>
    <t>Ожидаемое поступление по среднему удельному весу за 3 года (91,481%). Факт на 01.10.2021 25,42/91,481%=27,78 тыс.руб.</t>
  </si>
  <si>
    <t>Ожидаемое поступление по начислениям на 2021 год расходов по содержанию помещений, электроэнергию и теплоснабжение зданий. Снижение поступлений доходов в связи со сменой теплоснабжающей организации.</t>
  </si>
  <si>
    <t>По факту поступления на 01.10.2021 года : сдача металлолома</t>
  </si>
  <si>
    <t>По факту поступления на 01.10.2021 года :  выкуп з/уч. по аукциону, прошедшему в декабре 2020 года в сумме 69,6 тыс.руб; выпуп з/участка ООО "Вектор" под складами в сумме 48,7 тыс.руб.; выкуп з/уч. ИЖС в сумме 41,5 тыс.руб.</t>
  </si>
  <si>
    <t>Ожидаемое поступление по среднемесячному поступлению. 279,16/9 мес*12мес = 372,22</t>
  </si>
  <si>
    <t>Ожидаемое поступление по фактически заключенным договорам 2021 года 83,9 (плата за установку рекл.констр.) + 666,5 инициативные платежи по проекам ППМИ</t>
  </si>
  <si>
    <t>По фактическому поступлению на 01.11.2021 года</t>
  </si>
  <si>
    <t>Плановые назначения по сверке на 01.11.2021</t>
  </si>
  <si>
    <t>Договор с УК не заключен</t>
  </si>
  <si>
    <t>Убыток МУП</t>
  </si>
  <si>
    <t>По прогнозному плану приватизации муниципального имущества на 2021 год</t>
  </si>
  <si>
    <t>Ожидаемое исполение бюджета Весьегонского муниципального округа Тверской области на 01.01.2022</t>
  </si>
  <si>
    <t>Утверждено по бюджету в соответствии с решением от 26.10.2021 № 192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</si>
</sst>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* #,##0_);_(* \(#,##0\);_(* &quot;-&quot;_);_(@_)"/>
  </numFmts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Times New Roman"/>
      <family val="1"/>
      <charset val="204"/>
    </font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3"/>
  </cellStyleXfs>
  <cellXfs count="31">
    <xf numFmtId="0" fontId="0" fillId="0" borderId="0" xfId="0"/>
    <xf numFmtId="0" fontId="3" fillId="0" borderId="1" xfId="0" applyFont="1" applyBorder="1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0" fillId="0" borderId="1" xfId="0" applyBorder="1"/>
    <xf numFmtId="0" fontId="7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wrapText="1"/>
    </xf>
    <xf numFmtId="0" fontId="7" fillId="0" borderId="2" xfId="1" applyFont="1" applyBorder="1" applyAlignment="1">
      <alignment wrapText="1"/>
    </xf>
    <xf numFmtId="0" fontId="8" fillId="2" borderId="0" xfId="1" applyFont="1" applyFill="1" applyAlignment="1">
      <alignment wrapText="1"/>
    </xf>
    <xf numFmtId="0" fontId="4" fillId="0" borderId="2" xfId="0" applyFont="1" applyBorder="1" applyAlignment="1">
      <alignment wrapText="1"/>
    </xf>
    <xf numFmtId="0" fontId="11" fillId="0" borderId="1" xfId="0" applyFont="1" applyBorder="1"/>
    <xf numFmtId="0" fontId="12" fillId="0" borderId="3" xfId="19" applyNumberFormat="1" applyFont="1" applyAlignment="1" applyProtection="1">
      <alignment wrapText="1"/>
    </xf>
    <xf numFmtId="0" fontId="11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0">
    <cellStyle name="xl30" xfId="19"/>
    <cellStyle name="Обычный" xfId="0" builtinId="0"/>
    <cellStyle name="Обычный 2" xfId="1"/>
    <cellStyle name="Финансовый [0] 2" xfId="3"/>
    <cellStyle name="Финансовый [0] 2 2" xfId="4"/>
    <cellStyle name="Финансовый [0] 2 3" xfId="5"/>
    <cellStyle name="Финансовый [0] 2 4" xfId="6"/>
    <cellStyle name="Финансовый [0] 3" xfId="7"/>
    <cellStyle name="Финансовый [0] 3 2" xfId="8"/>
    <cellStyle name="Финансовый [0] 3 3" xfId="9"/>
    <cellStyle name="Финансовый [0] 3 4" xfId="10"/>
    <cellStyle name="Финансовый [0] 4" xfId="11"/>
    <cellStyle name="Финансовый [0] 4 2" xfId="15"/>
    <cellStyle name="Финансовый [0] 5" xfId="12"/>
    <cellStyle name="Финансовый [0] 5 2" xfId="16"/>
    <cellStyle name="Финансовый [0] 6" xfId="13"/>
    <cellStyle name="Финансовый [0] 6 2" xfId="17"/>
    <cellStyle name="Финансовый [0] 7" xfId="14"/>
    <cellStyle name="Финансовый [0] 7 2" xfId="18"/>
    <cellStyle name="Финансовый [0]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60" workbookViewId="0">
      <selection activeCell="F5" sqref="F5"/>
    </sheetView>
  </sheetViews>
  <sheetFormatPr defaultRowHeight="15"/>
  <cols>
    <col min="1" max="1" width="60.42578125" customWidth="1"/>
    <col min="2" max="2" width="24.7109375" customWidth="1"/>
    <col min="3" max="3" width="21.140625" customWidth="1"/>
    <col min="4" max="4" width="20.42578125" customWidth="1"/>
    <col min="5" max="5" width="11.42578125" customWidth="1"/>
    <col min="6" max="6" width="61" customWidth="1"/>
    <col min="7" max="7" width="27.42578125" customWidth="1"/>
  </cols>
  <sheetData>
    <row r="1" spans="1:7" ht="18.75">
      <c r="A1" s="29" t="s">
        <v>83</v>
      </c>
      <c r="B1" s="29"/>
      <c r="C1" s="29"/>
      <c r="D1" s="29"/>
      <c r="E1" s="29"/>
      <c r="F1" s="2"/>
      <c r="G1" s="2"/>
    </row>
    <row r="2" spans="1:7" ht="18.75">
      <c r="A2" s="3"/>
      <c r="B2" s="3"/>
      <c r="C2" s="3"/>
      <c r="D2" s="3"/>
      <c r="E2" s="3" t="s">
        <v>2</v>
      </c>
      <c r="F2" s="2"/>
      <c r="G2" s="2"/>
    </row>
    <row r="3" spans="1:7" ht="93.75">
      <c r="A3" s="1" t="s">
        <v>0</v>
      </c>
      <c r="B3" s="4" t="s">
        <v>84</v>
      </c>
      <c r="C3" s="6" t="s">
        <v>61</v>
      </c>
      <c r="D3" s="5" t="s">
        <v>3</v>
      </c>
      <c r="E3" s="5" t="s">
        <v>1</v>
      </c>
      <c r="F3" s="6" t="s">
        <v>44</v>
      </c>
      <c r="G3" s="2"/>
    </row>
    <row r="4" spans="1:7" ht="18.75">
      <c r="A4" s="7" t="s">
        <v>5</v>
      </c>
      <c r="B4" s="8">
        <f>B5+B6+B7+B13+B8+B14</f>
        <v>115070450</v>
      </c>
      <c r="C4" s="17">
        <f>C5+C6+C7+C8+C13+C14</f>
        <v>126588420</v>
      </c>
      <c r="D4" s="8">
        <f>C4-B4</f>
        <v>11517970</v>
      </c>
      <c r="E4" s="9">
        <f>C4/B4*100</f>
        <v>110.00949418378045</v>
      </c>
      <c r="F4" s="19"/>
      <c r="G4" s="2"/>
    </row>
    <row r="5" spans="1:7" ht="240" customHeight="1">
      <c r="A5" s="4" t="s">
        <v>4</v>
      </c>
      <c r="B5" s="10">
        <v>78486900</v>
      </c>
      <c r="C5" s="10">
        <v>89681110</v>
      </c>
      <c r="D5" s="11">
        <f t="shared" ref="D5:D42" si="0">C5-B5</f>
        <v>11194210</v>
      </c>
      <c r="E5" s="12">
        <f t="shared" ref="E5:E58" si="1">C5/B5*100</f>
        <v>114.26252024223152</v>
      </c>
      <c r="F5" s="27" t="s">
        <v>62</v>
      </c>
      <c r="G5" s="2"/>
    </row>
    <row r="6" spans="1:7" ht="92.25" customHeight="1">
      <c r="A6" s="4" t="s">
        <v>6</v>
      </c>
      <c r="B6" s="10">
        <v>12180150</v>
      </c>
      <c r="C6" s="10">
        <v>12246740</v>
      </c>
      <c r="D6" s="11">
        <f t="shared" si="0"/>
        <v>66590</v>
      </c>
      <c r="E6" s="12">
        <f t="shared" si="1"/>
        <v>100.54670919487856</v>
      </c>
      <c r="F6" s="27" t="s">
        <v>63</v>
      </c>
      <c r="G6" s="2"/>
    </row>
    <row r="7" spans="1:7" ht="150.75">
      <c r="A7" s="4" t="s">
        <v>64</v>
      </c>
      <c r="B7" s="10">
        <v>6210400</v>
      </c>
      <c r="C7" s="10">
        <v>6365740</v>
      </c>
      <c r="D7" s="11">
        <f t="shared" si="0"/>
        <v>155340</v>
      </c>
      <c r="E7" s="12">
        <f t="shared" si="1"/>
        <v>102.50128816179311</v>
      </c>
      <c r="F7" s="27" t="s">
        <v>65</v>
      </c>
      <c r="G7" s="2"/>
    </row>
    <row r="8" spans="1:7" ht="18.75">
      <c r="A8" s="4" t="s">
        <v>36</v>
      </c>
      <c r="B8" s="14">
        <f>B9+B10</f>
        <v>17278000</v>
      </c>
      <c r="C8" s="10">
        <f>C10+C9</f>
        <v>17382000</v>
      </c>
      <c r="D8" s="11">
        <f t="shared" si="0"/>
        <v>104000</v>
      </c>
      <c r="E8" s="12">
        <f t="shared" si="1"/>
        <v>100.6019215186943</v>
      </c>
      <c r="F8" s="28"/>
      <c r="G8" s="2"/>
    </row>
    <row r="9" spans="1:7" ht="90.75">
      <c r="A9" s="13" t="s">
        <v>37</v>
      </c>
      <c r="B9" s="14">
        <v>3316000</v>
      </c>
      <c r="C9" s="10">
        <v>3385000</v>
      </c>
      <c r="D9" s="15">
        <f t="shared" si="0"/>
        <v>69000</v>
      </c>
      <c r="E9" s="12">
        <f t="shared" si="1"/>
        <v>102.08082026537997</v>
      </c>
      <c r="F9" s="27" t="s">
        <v>66</v>
      </c>
      <c r="G9" s="2"/>
    </row>
    <row r="10" spans="1:7" ht="18.75">
      <c r="A10" s="13" t="s">
        <v>38</v>
      </c>
      <c r="B10" s="14">
        <f>B11+B12</f>
        <v>13962000</v>
      </c>
      <c r="C10" s="10">
        <f>C11+C12</f>
        <v>13997000</v>
      </c>
      <c r="D10" s="15">
        <f>C10-B10</f>
        <v>35000</v>
      </c>
      <c r="E10" s="12">
        <f t="shared" si="1"/>
        <v>100.25068041827818</v>
      </c>
      <c r="F10" s="27"/>
      <c r="G10" s="2"/>
    </row>
    <row r="11" spans="1:7" ht="90.75">
      <c r="A11" s="13" t="s">
        <v>39</v>
      </c>
      <c r="B11" s="14">
        <v>6313000</v>
      </c>
      <c r="C11" s="10">
        <v>6342000</v>
      </c>
      <c r="D11" s="15">
        <f t="shared" si="0"/>
        <v>29000</v>
      </c>
      <c r="E11" s="12">
        <f t="shared" si="1"/>
        <v>100.45936955488675</v>
      </c>
      <c r="F11" s="27" t="s">
        <v>66</v>
      </c>
      <c r="G11" s="2"/>
    </row>
    <row r="12" spans="1:7" ht="90.75">
      <c r="A12" s="13" t="s">
        <v>40</v>
      </c>
      <c r="B12" s="14">
        <v>7649000</v>
      </c>
      <c r="C12" s="10">
        <v>7655000</v>
      </c>
      <c r="D12" s="15">
        <f t="shared" si="0"/>
        <v>6000</v>
      </c>
      <c r="E12" s="12">
        <f t="shared" si="1"/>
        <v>100.07844162635639</v>
      </c>
      <c r="F12" s="27" t="s">
        <v>66</v>
      </c>
      <c r="G12" s="2"/>
    </row>
    <row r="13" spans="1:7" ht="44.25" customHeight="1">
      <c r="A13" s="4" t="s">
        <v>14</v>
      </c>
      <c r="B13" s="10">
        <v>904000</v>
      </c>
      <c r="C13" s="10">
        <v>912830</v>
      </c>
      <c r="D13" s="11">
        <f t="shared" si="0"/>
        <v>8830</v>
      </c>
      <c r="E13" s="12">
        <f t="shared" si="1"/>
        <v>100.97676991150442</v>
      </c>
      <c r="F13" s="27" t="s">
        <v>67</v>
      </c>
      <c r="G13" s="2"/>
    </row>
    <row r="14" spans="1:7" ht="37.5">
      <c r="A14" s="4" t="s">
        <v>41</v>
      </c>
      <c r="B14" s="10">
        <v>11000</v>
      </c>
      <c r="C14" s="10">
        <v>0</v>
      </c>
      <c r="D14" s="11">
        <f t="shared" si="0"/>
        <v>-11000</v>
      </c>
      <c r="E14" s="12">
        <f t="shared" si="1"/>
        <v>0</v>
      </c>
      <c r="F14" s="28"/>
      <c r="G14" s="2"/>
    </row>
    <row r="15" spans="1:7" ht="18.75">
      <c r="A15" s="16" t="s">
        <v>26</v>
      </c>
      <c r="B15" s="17">
        <f>B16+B23+B24+B28+B34+B35</f>
        <v>7950140</v>
      </c>
      <c r="C15" s="17">
        <f>C35+C34+C28+C24+C23+C16</f>
        <v>8327354</v>
      </c>
      <c r="D15" s="8">
        <f t="shared" si="0"/>
        <v>377214</v>
      </c>
      <c r="E15" s="9">
        <f t="shared" si="1"/>
        <v>104.74474663339262</v>
      </c>
      <c r="F15" s="28"/>
      <c r="G15" s="2"/>
    </row>
    <row r="16" spans="1:7" ht="18.75">
      <c r="A16" s="4" t="s">
        <v>7</v>
      </c>
      <c r="B16" s="10">
        <f>B17+B18+B19+B20+B21+B22</f>
        <v>4849300</v>
      </c>
      <c r="C16" s="10">
        <f>C17+C18+C19+C21+C20+C22</f>
        <v>4249941</v>
      </c>
      <c r="D16" s="11">
        <f t="shared" si="0"/>
        <v>-599359</v>
      </c>
      <c r="E16" s="12">
        <f t="shared" si="1"/>
        <v>87.640298599797902</v>
      </c>
      <c r="F16" s="28"/>
      <c r="G16" s="2"/>
    </row>
    <row r="17" spans="1:7" ht="45.75">
      <c r="A17" s="13" t="s">
        <v>8</v>
      </c>
      <c r="B17" s="14">
        <v>2921600</v>
      </c>
      <c r="C17" s="10">
        <v>2921300</v>
      </c>
      <c r="D17" s="11">
        <f t="shared" si="0"/>
        <v>-300</v>
      </c>
      <c r="E17" s="12">
        <f t="shared" si="1"/>
        <v>99.989731653888285</v>
      </c>
      <c r="F17" s="27" t="s">
        <v>68</v>
      </c>
      <c r="G17" s="2"/>
    </row>
    <row r="18" spans="1:7" ht="45.75">
      <c r="A18" s="13" t="s">
        <v>9</v>
      </c>
      <c r="B18" s="14">
        <v>699000</v>
      </c>
      <c r="C18" s="10">
        <v>507900</v>
      </c>
      <c r="D18" s="11">
        <f t="shared" si="0"/>
        <v>-191100</v>
      </c>
      <c r="E18" s="12">
        <f t="shared" si="1"/>
        <v>72.66094420600858</v>
      </c>
      <c r="F18" s="27" t="s">
        <v>69</v>
      </c>
      <c r="G18" s="2"/>
    </row>
    <row r="19" spans="1:7" ht="90.75">
      <c r="A19" s="13" t="s">
        <v>10</v>
      </c>
      <c r="B19" s="14">
        <v>112800</v>
      </c>
      <c r="C19" s="10">
        <v>41</v>
      </c>
      <c r="D19" s="11">
        <f t="shared" si="0"/>
        <v>-112759</v>
      </c>
      <c r="E19" s="12">
        <f t="shared" si="1"/>
        <v>3.6347517730496451E-2</v>
      </c>
      <c r="F19" s="27" t="s">
        <v>70</v>
      </c>
      <c r="G19" s="2"/>
    </row>
    <row r="20" spans="1:7" ht="30.75">
      <c r="A20" s="13" t="s">
        <v>11</v>
      </c>
      <c r="B20" s="14">
        <v>839400</v>
      </c>
      <c r="C20" s="10">
        <v>820700</v>
      </c>
      <c r="D20" s="11">
        <f t="shared" si="0"/>
        <v>-18700</v>
      </c>
      <c r="E20" s="12">
        <f t="shared" si="1"/>
        <v>97.772218251131761</v>
      </c>
      <c r="F20" s="27" t="s">
        <v>71</v>
      </c>
      <c r="G20" s="2"/>
    </row>
    <row r="21" spans="1:7" ht="18.75">
      <c r="A21" s="13" t="s">
        <v>12</v>
      </c>
      <c r="B21" s="14">
        <v>3200</v>
      </c>
      <c r="C21" s="10">
        <v>0</v>
      </c>
      <c r="D21" s="11">
        <f t="shared" si="0"/>
        <v>-3200</v>
      </c>
      <c r="E21" s="12">
        <f t="shared" si="1"/>
        <v>0</v>
      </c>
      <c r="F21" s="28" t="s">
        <v>81</v>
      </c>
      <c r="G21" s="2"/>
    </row>
    <row r="22" spans="1:7" ht="18.75">
      <c r="A22" s="13" t="s">
        <v>13</v>
      </c>
      <c r="B22" s="14">
        <v>273300</v>
      </c>
      <c r="C22" s="10">
        <v>0</v>
      </c>
      <c r="D22" s="11">
        <f t="shared" si="0"/>
        <v>-273300</v>
      </c>
      <c r="E22" s="12">
        <f t="shared" si="1"/>
        <v>0</v>
      </c>
      <c r="F22" s="28" t="s">
        <v>80</v>
      </c>
      <c r="G22" s="2"/>
    </row>
    <row r="23" spans="1:7" ht="56.25" customHeight="1">
      <c r="A23" s="4" t="s">
        <v>34</v>
      </c>
      <c r="B23" s="10">
        <v>37440</v>
      </c>
      <c r="C23" s="10">
        <v>27780</v>
      </c>
      <c r="D23" s="11">
        <f t="shared" si="0"/>
        <v>-9660</v>
      </c>
      <c r="E23" s="12">
        <f t="shared" si="1"/>
        <v>74.198717948717956</v>
      </c>
      <c r="F23" s="27" t="s">
        <v>72</v>
      </c>
      <c r="G23" s="2"/>
    </row>
    <row r="24" spans="1:7" ht="37.5">
      <c r="A24" s="4" t="s">
        <v>15</v>
      </c>
      <c r="B24" s="10">
        <f>B26+B27</f>
        <v>2102900</v>
      </c>
      <c r="C24" s="10">
        <f>C26+C27</f>
        <v>1748400</v>
      </c>
      <c r="D24" s="11">
        <f t="shared" si="0"/>
        <v>-354500</v>
      </c>
      <c r="E24" s="12">
        <f t="shared" si="1"/>
        <v>83.142327262351984</v>
      </c>
      <c r="F24" s="28"/>
      <c r="G24" s="2"/>
    </row>
    <row r="25" spans="1:7" ht="18.75">
      <c r="A25" s="13" t="s">
        <v>42</v>
      </c>
      <c r="B25" s="10"/>
      <c r="C25" s="10"/>
      <c r="D25" s="11"/>
      <c r="E25" s="12"/>
      <c r="F25" s="28"/>
      <c r="G25" s="2"/>
    </row>
    <row r="26" spans="1:7" ht="60.75">
      <c r="A26" s="13" t="s">
        <v>16</v>
      </c>
      <c r="B26" s="14">
        <v>2102900</v>
      </c>
      <c r="C26" s="10">
        <v>1748400</v>
      </c>
      <c r="D26" s="11">
        <f t="shared" si="0"/>
        <v>-354500</v>
      </c>
      <c r="E26" s="12">
        <f t="shared" si="1"/>
        <v>83.142327262351984</v>
      </c>
      <c r="F26" s="27" t="s">
        <v>73</v>
      </c>
      <c r="G26" s="2"/>
    </row>
    <row r="27" spans="1:7" ht="18.75">
      <c r="A27" s="13" t="s">
        <v>17</v>
      </c>
      <c r="B27" s="14">
        <v>0</v>
      </c>
      <c r="C27" s="10">
        <v>0</v>
      </c>
      <c r="D27" s="11">
        <f t="shared" si="0"/>
        <v>0</v>
      </c>
      <c r="E27" s="12"/>
      <c r="F27" s="28" t="s">
        <v>43</v>
      </c>
      <c r="G27" s="2"/>
    </row>
    <row r="28" spans="1:7" ht="37.5">
      <c r="A28" s="4" t="s">
        <v>18</v>
      </c>
      <c r="B28" s="10">
        <f>B29+B30+B31+B32+B33</f>
        <v>0</v>
      </c>
      <c r="C28" s="10">
        <f>C30+C32+C29+C33</f>
        <v>1178613</v>
      </c>
      <c r="D28" s="11">
        <f t="shared" si="0"/>
        <v>1178613</v>
      </c>
      <c r="E28" s="12"/>
      <c r="F28" s="28"/>
      <c r="G28" s="2"/>
    </row>
    <row r="29" spans="1:7" ht="18.75">
      <c r="A29" s="13" t="s">
        <v>19</v>
      </c>
      <c r="B29" s="14">
        <v>0</v>
      </c>
      <c r="C29" s="10">
        <v>28590</v>
      </c>
      <c r="D29" s="11">
        <f t="shared" si="0"/>
        <v>28590</v>
      </c>
      <c r="E29" s="12"/>
      <c r="F29" s="27" t="s">
        <v>74</v>
      </c>
      <c r="G29" s="2"/>
    </row>
    <row r="30" spans="1:7" ht="60.75">
      <c r="A30" s="13" t="s">
        <v>20</v>
      </c>
      <c r="B30" s="14">
        <v>0</v>
      </c>
      <c r="C30" s="10">
        <v>159800</v>
      </c>
      <c r="D30" s="11">
        <f t="shared" si="0"/>
        <v>159800</v>
      </c>
      <c r="E30" s="12"/>
      <c r="F30" s="27" t="s">
        <v>75</v>
      </c>
      <c r="G30" s="2"/>
    </row>
    <row r="31" spans="1:7" ht="18.75">
      <c r="A31" s="13" t="s">
        <v>21</v>
      </c>
      <c r="B31" s="14">
        <v>0</v>
      </c>
      <c r="C31" s="10"/>
      <c r="D31" s="11">
        <f t="shared" si="0"/>
        <v>0</v>
      </c>
      <c r="E31" s="12"/>
      <c r="F31" s="28"/>
      <c r="G31" s="2"/>
    </row>
    <row r="32" spans="1:7" ht="37.5">
      <c r="A32" s="13" t="s">
        <v>22</v>
      </c>
      <c r="B32" s="14">
        <v>0</v>
      </c>
      <c r="C32" s="10">
        <v>769774</v>
      </c>
      <c r="D32" s="11">
        <f t="shared" si="0"/>
        <v>769774</v>
      </c>
      <c r="E32" s="12"/>
      <c r="F32" s="27" t="s">
        <v>78</v>
      </c>
      <c r="G32" s="2"/>
    </row>
    <row r="33" spans="1:7" ht="30.75">
      <c r="A33" s="13" t="s">
        <v>23</v>
      </c>
      <c r="B33" s="14">
        <v>0</v>
      </c>
      <c r="C33" s="10">
        <v>220449</v>
      </c>
      <c r="D33" s="11">
        <f t="shared" si="0"/>
        <v>220449</v>
      </c>
      <c r="E33" s="12"/>
      <c r="F33" s="28" t="s">
        <v>82</v>
      </c>
      <c r="G33" s="2"/>
    </row>
    <row r="34" spans="1:7" ht="30.75">
      <c r="A34" s="4" t="s">
        <v>24</v>
      </c>
      <c r="B34" s="10">
        <v>210100</v>
      </c>
      <c r="C34" s="10">
        <v>372220</v>
      </c>
      <c r="D34" s="11">
        <f t="shared" si="0"/>
        <v>162120</v>
      </c>
      <c r="E34" s="12">
        <f t="shared" si="1"/>
        <v>177.16325559257498</v>
      </c>
      <c r="F34" s="27" t="s">
        <v>76</v>
      </c>
      <c r="G34" s="2"/>
    </row>
    <row r="35" spans="1:7" ht="45.75">
      <c r="A35" s="4" t="s">
        <v>25</v>
      </c>
      <c r="B35" s="10">
        <v>750400</v>
      </c>
      <c r="C35" s="10">
        <v>750400</v>
      </c>
      <c r="D35" s="11">
        <f t="shared" si="0"/>
        <v>0</v>
      </c>
      <c r="E35" s="12">
        <f t="shared" si="1"/>
        <v>100</v>
      </c>
      <c r="F35" s="27" t="s">
        <v>77</v>
      </c>
      <c r="G35" s="2"/>
    </row>
    <row r="36" spans="1:7" ht="18.75">
      <c r="A36" s="16" t="s">
        <v>27</v>
      </c>
      <c r="B36" s="17">
        <f>B4+B15</f>
        <v>123020590</v>
      </c>
      <c r="C36" s="17">
        <f>C15+C4</f>
        <v>134915774</v>
      </c>
      <c r="D36" s="8">
        <f t="shared" si="0"/>
        <v>11895184</v>
      </c>
      <c r="E36" s="9">
        <f t="shared" si="1"/>
        <v>109.66926268196242</v>
      </c>
      <c r="F36" s="28"/>
      <c r="G36" s="2"/>
    </row>
    <row r="37" spans="1:7" ht="18.75">
      <c r="A37" s="16" t="s">
        <v>28</v>
      </c>
      <c r="B37" s="17">
        <f>B38+B39+B40+B41</f>
        <v>214054344.19999999</v>
      </c>
      <c r="C37" s="17">
        <f>C38+C39+C40+C41</f>
        <v>214054344.19999999</v>
      </c>
      <c r="D37" s="8">
        <f t="shared" si="0"/>
        <v>0</v>
      </c>
      <c r="E37" s="9">
        <f t="shared" si="1"/>
        <v>100</v>
      </c>
      <c r="F37" s="28" t="s">
        <v>79</v>
      </c>
      <c r="G37" s="2"/>
    </row>
    <row r="38" spans="1:7" ht="18.75">
      <c r="A38" s="13" t="s">
        <v>29</v>
      </c>
      <c r="B38" s="14">
        <v>58609100</v>
      </c>
      <c r="C38" s="10">
        <v>58609100</v>
      </c>
      <c r="D38" s="11">
        <f t="shared" si="0"/>
        <v>0</v>
      </c>
      <c r="E38" s="12">
        <f t="shared" si="1"/>
        <v>100</v>
      </c>
      <c r="F38" s="28"/>
      <c r="G38" s="2"/>
    </row>
    <row r="39" spans="1:7" ht="18.75">
      <c r="A39" s="13" t="s">
        <v>30</v>
      </c>
      <c r="B39" s="14">
        <v>54431244.200000003</v>
      </c>
      <c r="C39" s="10">
        <v>54431244.200000003</v>
      </c>
      <c r="D39" s="11">
        <f t="shared" si="0"/>
        <v>0</v>
      </c>
      <c r="E39" s="12">
        <f t="shared" si="1"/>
        <v>100</v>
      </c>
      <c r="F39" s="28"/>
      <c r="G39" s="2"/>
    </row>
    <row r="40" spans="1:7" ht="18.75">
      <c r="A40" s="18" t="s">
        <v>31</v>
      </c>
      <c r="B40" s="14">
        <v>100859000</v>
      </c>
      <c r="C40" s="10">
        <v>100859000</v>
      </c>
      <c r="D40" s="11">
        <f t="shared" si="0"/>
        <v>0</v>
      </c>
      <c r="E40" s="12">
        <f t="shared" si="1"/>
        <v>100</v>
      </c>
      <c r="F40" s="28"/>
      <c r="G40" s="2"/>
    </row>
    <row r="41" spans="1:7" ht="18.75">
      <c r="A41" s="18" t="s">
        <v>32</v>
      </c>
      <c r="B41" s="14">
        <v>155000</v>
      </c>
      <c r="C41" s="10">
        <v>155000</v>
      </c>
      <c r="D41" s="11">
        <f t="shared" si="0"/>
        <v>0</v>
      </c>
      <c r="E41" s="12">
        <f t="shared" si="1"/>
        <v>100</v>
      </c>
      <c r="F41" s="28"/>
      <c r="G41" s="2"/>
    </row>
    <row r="42" spans="1:7" ht="37.5">
      <c r="A42" s="4" t="s">
        <v>33</v>
      </c>
      <c r="B42" s="10"/>
      <c r="C42" s="10">
        <v>-296860.96000000002</v>
      </c>
      <c r="D42" s="11">
        <f t="shared" si="0"/>
        <v>-296860.96000000002</v>
      </c>
      <c r="E42" s="12"/>
      <c r="F42" s="28"/>
      <c r="G42" s="2"/>
    </row>
    <row r="43" spans="1:7" ht="18.75">
      <c r="A43" s="16" t="s">
        <v>35</v>
      </c>
      <c r="B43" s="17">
        <f>B36+B37+B42</f>
        <v>337074934.19999999</v>
      </c>
      <c r="C43" s="17">
        <f>C36+C37</f>
        <v>348970118.19999999</v>
      </c>
      <c r="D43" s="17">
        <f>D36+D37+D42</f>
        <v>11598323.039999999</v>
      </c>
      <c r="E43" s="9">
        <f t="shared" si="1"/>
        <v>103.52894350576128</v>
      </c>
      <c r="F43" s="28"/>
      <c r="G43" s="2"/>
    </row>
    <row r="44" spans="1:7" ht="18.75">
      <c r="A44" s="25" t="s">
        <v>60</v>
      </c>
      <c r="B44" s="17">
        <v>-37240102.549999997</v>
      </c>
      <c r="C44" s="17">
        <f>C43-C58</f>
        <v>-17664519.800000012</v>
      </c>
      <c r="D44" s="17"/>
      <c r="E44" s="9">
        <f t="shared" si="1"/>
        <v>47.434133072761938</v>
      </c>
      <c r="F44" s="28"/>
      <c r="G44" s="2"/>
    </row>
    <row r="45" spans="1:7" ht="18.75">
      <c r="A45" s="23" t="s">
        <v>45</v>
      </c>
      <c r="B45" s="20"/>
      <c r="C45" s="20"/>
      <c r="D45" s="20"/>
      <c r="E45" s="9"/>
      <c r="F45" s="26"/>
    </row>
    <row r="46" spans="1:7" ht="18.75">
      <c r="A46" s="22" t="s">
        <v>46</v>
      </c>
      <c r="B46" s="10">
        <v>50694652.810000002</v>
      </c>
      <c r="C46" s="10">
        <v>48350000</v>
      </c>
      <c r="D46" s="10">
        <f>C46-B46</f>
        <v>-2344652.8100000024</v>
      </c>
      <c r="E46" s="9">
        <f t="shared" si="1"/>
        <v>95.374950453280363</v>
      </c>
      <c r="F46" s="26"/>
    </row>
    <row r="47" spans="1:7" ht="18.75">
      <c r="A47" s="22" t="s">
        <v>47</v>
      </c>
      <c r="B47" s="10">
        <v>509500</v>
      </c>
      <c r="C47" s="10">
        <v>509500</v>
      </c>
      <c r="D47" s="10">
        <f t="shared" ref="D47:D58" si="2">C47-B47</f>
        <v>0</v>
      </c>
      <c r="E47" s="9">
        <f t="shared" si="1"/>
        <v>100</v>
      </c>
      <c r="F47" s="26"/>
    </row>
    <row r="48" spans="1:7" ht="36.75">
      <c r="A48" s="22" t="s">
        <v>48</v>
      </c>
      <c r="B48" s="10">
        <v>3488738</v>
      </c>
      <c r="C48" s="10">
        <v>3488738</v>
      </c>
      <c r="D48" s="10">
        <f t="shared" si="2"/>
        <v>0</v>
      </c>
      <c r="E48" s="9">
        <f t="shared" si="1"/>
        <v>100</v>
      </c>
      <c r="F48" s="26"/>
    </row>
    <row r="49" spans="1:6" ht="18.75">
      <c r="A49" s="22" t="s">
        <v>49</v>
      </c>
      <c r="B49" s="10">
        <v>54873431.810000002</v>
      </c>
      <c r="C49" s="10">
        <v>53787300</v>
      </c>
      <c r="D49" s="10">
        <f t="shared" si="2"/>
        <v>-1086131.8100000024</v>
      </c>
      <c r="E49" s="9">
        <f t="shared" si="1"/>
        <v>98.020659954783312</v>
      </c>
      <c r="F49" s="26"/>
    </row>
    <row r="50" spans="1:6" ht="18.75">
      <c r="A50" s="22" t="s">
        <v>50</v>
      </c>
      <c r="B50" s="10">
        <v>32979718.350000001</v>
      </c>
      <c r="C50" s="10">
        <v>30880000</v>
      </c>
      <c r="D50" s="10">
        <f t="shared" si="2"/>
        <v>-2099718.3500000015</v>
      </c>
      <c r="E50" s="9">
        <f t="shared" si="1"/>
        <v>93.633304178900005</v>
      </c>
      <c r="F50" s="26"/>
    </row>
    <row r="51" spans="1:6" ht="18.75">
      <c r="A51" s="24" t="s">
        <v>51</v>
      </c>
      <c r="B51" s="10"/>
      <c r="C51" s="10"/>
      <c r="D51" s="10">
        <f t="shared" si="2"/>
        <v>0</v>
      </c>
      <c r="E51" s="9"/>
      <c r="F51" s="26"/>
    </row>
    <row r="52" spans="1:6" ht="18.75">
      <c r="A52" s="22" t="s">
        <v>52</v>
      </c>
      <c r="B52" s="10">
        <v>188778097.78</v>
      </c>
      <c r="C52" s="10">
        <v>187550000</v>
      </c>
      <c r="D52" s="10">
        <f t="shared" si="2"/>
        <v>-1228097.7800000012</v>
      </c>
      <c r="E52" s="9">
        <f t="shared" si="1"/>
        <v>99.349449012124694</v>
      </c>
      <c r="F52" s="26"/>
    </row>
    <row r="53" spans="1:6" ht="18.75">
      <c r="A53" s="22" t="s">
        <v>53</v>
      </c>
      <c r="B53" s="10">
        <v>33067998</v>
      </c>
      <c r="C53" s="10">
        <v>32844000</v>
      </c>
      <c r="D53" s="10">
        <f t="shared" si="2"/>
        <v>-223998</v>
      </c>
      <c r="E53" s="9">
        <f t="shared" si="1"/>
        <v>99.322613966530412</v>
      </c>
      <c r="F53" s="26"/>
    </row>
    <row r="54" spans="1:6" ht="18.75">
      <c r="A54" s="22" t="s">
        <v>54</v>
      </c>
      <c r="B54" s="10"/>
      <c r="C54" s="10"/>
      <c r="D54" s="10">
        <f t="shared" si="2"/>
        <v>0</v>
      </c>
      <c r="E54" s="9"/>
      <c r="F54" s="26"/>
    </row>
    <row r="55" spans="1:6" ht="18.75">
      <c r="A55" s="22" t="s">
        <v>55</v>
      </c>
      <c r="B55" s="10">
        <v>7602800</v>
      </c>
      <c r="C55" s="10">
        <v>6928000</v>
      </c>
      <c r="D55" s="10">
        <f t="shared" si="2"/>
        <v>-674800</v>
      </c>
      <c r="E55" s="9">
        <f t="shared" si="1"/>
        <v>91.124322617982841</v>
      </c>
      <c r="F55" s="26"/>
    </row>
    <row r="56" spans="1:6" ht="18.75">
      <c r="A56" s="22" t="s">
        <v>56</v>
      </c>
      <c r="B56" s="10">
        <v>523000</v>
      </c>
      <c r="C56" s="10">
        <v>500000</v>
      </c>
      <c r="D56" s="10">
        <f t="shared" si="2"/>
        <v>-23000</v>
      </c>
      <c r="E56" s="9">
        <f t="shared" si="1"/>
        <v>95.602294455066911</v>
      </c>
      <c r="F56" s="26"/>
    </row>
    <row r="57" spans="1:6" ht="18.75">
      <c r="A57" s="22" t="s">
        <v>57</v>
      </c>
      <c r="B57" s="10">
        <v>1797100</v>
      </c>
      <c r="C57" s="10">
        <v>1797100</v>
      </c>
      <c r="D57" s="10">
        <f t="shared" si="2"/>
        <v>0</v>
      </c>
      <c r="E57" s="9">
        <f t="shared" si="1"/>
        <v>100</v>
      </c>
      <c r="F57" s="26"/>
    </row>
    <row r="58" spans="1:6" ht="18.75">
      <c r="A58" s="21" t="s">
        <v>58</v>
      </c>
      <c r="B58" s="17">
        <f>B46+B47+B48+B49+B50+B52+B53+B55+B56+B57</f>
        <v>374315036.75</v>
      </c>
      <c r="C58" s="17">
        <f>C46+C47+C48+C49+C50+C52+C53+C55+C56+C57</f>
        <v>366634638</v>
      </c>
      <c r="D58" s="17">
        <f t="shared" si="2"/>
        <v>-7680398.75</v>
      </c>
      <c r="E58" s="9">
        <f t="shared" si="1"/>
        <v>97.948145814102133</v>
      </c>
      <c r="F58" s="26"/>
    </row>
    <row r="61" spans="1:6" ht="30" customHeight="1">
      <c r="A61" s="30" t="s">
        <v>59</v>
      </c>
      <c r="B61" s="30"/>
      <c r="C61" s="30"/>
      <c r="D61" s="30"/>
      <c r="E61" s="30"/>
      <c r="F61" s="30"/>
    </row>
  </sheetData>
  <mergeCells count="2">
    <mergeCell ref="A1:E1"/>
    <mergeCell ref="A61:F61"/>
  </mergeCells>
  <pageMargins left="0.7" right="0.7" top="0.75" bottom="0.75" header="0.3" footer="0.3"/>
  <pageSetup paperSize="9" scale="4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2021-11-08T12:17:01Z</dcterms:modified>
</cp:coreProperties>
</file>