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дел ЖКХ\Программа ЖКХ\декабрь\"/>
    </mc:Choice>
  </mc:AlternateContent>
  <bookViews>
    <workbookView xWindow="0" yWindow="0" windowWidth="17550" windowHeight="9645" activeTab="1"/>
  </bookViews>
  <sheets>
    <sheet name="Приложение 1 (2)" sheetId="2" r:id="rId1"/>
    <sheet name="Приложение 1" sheetId="1" r:id="rId2"/>
    <sheet name="Лист1" sheetId="3" r:id="rId3"/>
  </sheets>
  <definedNames>
    <definedName name="_xlnm.Print_Titles" localSheetId="1">'Приложение 1'!$17:$17</definedName>
    <definedName name="_xlnm.Print_Titles" localSheetId="0">'Приложение 1 (2)'!$14:$16</definedName>
  </definedNames>
  <calcPr calcId="162913"/>
</workbook>
</file>

<file path=xl/calcChain.xml><?xml version="1.0" encoding="utf-8"?>
<calcChain xmlns="http://schemas.openxmlformats.org/spreadsheetml/2006/main">
  <c r="AG71" i="1" l="1"/>
  <c r="AM74" i="1"/>
  <c r="AG103" i="1"/>
  <c r="AM117" i="1"/>
  <c r="AG24" i="1"/>
  <c r="AM24" i="1" s="1"/>
  <c r="AM31" i="1"/>
  <c r="AH103" i="1"/>
  <c r="AM109" i="1"/>
  <c r="AM138" i="1"/>
  <c r="AM136" i="1"/>
  <c r="AM134" i="1"/>
  <c r="AM132" i="1"/>
  <c r="AM130" i="1"/>
  <c r="AM128" i="1"/>
  <c r="AM126" i="1"/>
  <c r="AM124" i="1"/>
  <c r="AM122" i="1"/>
  <c r="AM113" i="1"/>
  <c r="AM107" i="1"/>
  <c r="AM29" i="1"/>
  <c r="AM72" i="1"/>
  <c r="AM71" i="1"/>
  <c r="AM142" i="1"/>
  <c r="AG141" i="1"/>
  <c r="AG140" i="1" s="1"/>
  <c r="AM140" i="1" s="1"/>
  <c r="AG77" i="1"/>
  <c r="AM101" i="1"/>
  <c r="AG33" i="1"/>
  <c r="AM49" i="1"/>
  <c r="AM47" i="1"/>
  <c r="AM119" i="1"/>
  <c r="AM115" i="1"/>
  <c r="AM111" i="1"/>
  <c r="AH77" i="1"/>
  <c r="AI77" i="1"/>
  <c r="AJ77" i="1"/>
  <c r="AK77" i="1"/>
  <c r="AL77" i="1"/>
  <c r="AM99" i="1"/>
  <c r="AM95" i="1"/>
  <c r="AM93" i="1"/>
  <c r="AM91" i="1"/>
  <c r="AM89" i="1"/>
  <c r="AM87" i="1"/>
  <c r="AM80" i="1"/>
  <c r="AM59" i="1"/>
  <c r="AM53" i="1"/>
  <c r="AM45" i="1"/>
  <c r="AM39" i="1"/>
  <c r="AM35" i="1"/>
  <c r="AM105" i="1"/>
  <c r="AM97" i="1"/>
  <c r="AM69" i="1"/>
  <c r="AM67" i="1"/>
  <c r="AM66" i="1"/>
  <c r="AM64" i="1"/>
  <c r="AM63" i="1"/>
  <c r="AM57" i="1"/>
  <c r="AM55" i="1"/>
  <c r="AM43" i="1"/>
  <c r="AM40" i="1"/>
  <c r="AM36" i="1"/>
  <c r="AM28" i="1"/>
  <c r="AM26" i="1"/>
  <c r="AI51" i="1"/>
  <c r="AJ51" i="1"/>
  <c r="AK51" i="1"/>
  <c r="AL51" i="1"/>
  <c r="AH51" i="1"/>
  <c r="AH33" i="1"/>
  <c r="AI33" i="1"/>
  <c r="AI23" i="1" s="1"/>
  <c r="AJ33" i="1"/>
  <c r="AJ23" i="1" s="1"/>
  <c r="AK33" i="1"/>
  <c r="AK23" i="1" s="1"/>
  <c r="AL33" i="1"/>
  <c r="AG51" i="1"/>
  <c r="AM103" i="1" l="1"/>
  <c r="AM141" i="1"/>
  <c r="AH76" i="1"/>
  <c r="AG76" i="1"/>
  <c r="AM77" i="1"/>
  <c r="AM33" i="1"/>
  <c r="AH23" i="1"/>
  <c r="AM51" i="1"/>
  <c r="AL23" i="1"/>
  <c r="AG67" i="1"/>
  <c r="AI76" i="1"/>
  <c r="AJ76" i="1"/>
  <c r="AK76" i="1"/>
  <c r="AL76" i="1"/>
  <c r="B10" i="3"/>
  <c r="C10" i="3"/>
  <c r="D10" i="3"/>
  <c r="E10" i="3"/>
  <c r="F10" i="3"/>
  <c r="G10" i="3"/>
  <c r="H10" i="3"/>
  <c r="I10" i="3"/>
  <c r="J10" i="3"/>
  <c r="K10" i="3"/>
  <c r="L10" i="3"/>
  <c r="M4" i="3"/>
  <c r="M5" i="3"/>
  <c r="M6" i="3"/>
  <c r="M7" i="3"/>
  <c r="M8" i="3"/>
  <c r="M9" i="3"/>
  <c r="M3" i="3"/>
  <c r="AH24" i="1"/>
  <c r="AI24" i="1"/>
  <c r="AJ24" i="1"/>
  <c r="AK24" i="1"/>
  <c r="AL24" i="1"/>
  <c r="AH61" i="1"/>
  <c r="AI61" i="1"/>
  <c r="AJ61" i="1"/>
  <c r="AK61" i="1"/>
  <c r="AL61" i="1"/>
  <c r="AM76" i="1" l="1"/>
  <c r="L12" i="3"/>
  <c r="M11" i="3"/>
  <c r="AG61" i="1"/>
  <c r="AM61" i="1" l="1"/>
  <c r="AG23" i="1"/>
  <c r="AI18" i="1"/>
  <c r="AK18" i="1"/>
  <c r="AH18" i="1"/>
  <c r="AL18" i="1"/>
  <c r="AJ18" i="1"/>
  <c r="AG18" i="1" l="1"/>
  <c r="AM23" i="1"/>
  <c r="AM18" i="1"/>
  <c r="AG113" i="2" l="1"/>
  <c r="AG110" i="2"/>
  <c r="AG96" i="2"/>
  <c r="AG63" i="2"/>
  <c r="AG60" i="2"/>
  <c r="AM261" i="2"/>
  <c r="AM260" i="2"/>
  <c r="AM259" i="2"/>
  <c r="AM258" i="2"/>
  <c r="AM257" i="2"/>
  <c r="AF257" i="2"/>
  <c r="AE257" i="2"/>
  <c r="AD257" i="2"/>
  <c r="AM256" i="2"/>
  <c r="AQ255" i="2"/>
  <c r="AM255" i="2"/>
  <c r="AL254" i="2"/>
  <c r="AL250" i="2" s="1"/>
  <c r="AL249" i="2" s="1"/>
  <c r="AW251" i="2" s="1"/>
  <c r="AK254" i="2"/>
  <c r="AK250" i="2" s="1"/>
  <c r="AK249" i="2" s="1"/>
  <c r="AV251" i="2" s="1"/>
  <c r="AJ254" i="2"/>
  <c r="AI254" i="2"/>
  <c r="AI250" i="2" s="1"/>
  <c r="AI249" i="2" s="1"/>
  <c r="AT251" i="2" s="1"/>
  <c r="AH254" i="2"/>
  <c r="AH250" i="2" s="1"/>
  <c r="AH249" i="2" s="1"/>
  <c r="AS251" i="2" s="1"/>
  <c r="AG254" i="2"/>
  <c r="AG250" i="2" s="1"/>
  <c r="AQ251" i="2"/>
  <c r="AJ251" i="2"/>
  <c r="AM251" i="2" s="1"/>
  <c r="AJ250" i="2"/>
  <c r="AJ249" i="2" s="1"/>
  <c r="AU251" i="2" s="1"/>
  <c r="AF250" i="2"/>
  <c r="AF249" i="2" s="1"/>
  <c r="AE250" i="2"/>
  <c r="AE249" i="2" s="1"/>
  <c r="AD250" i="2"/>
  <c r="AD249" i="2" s="1"/>
  <c r="AM248" i="2"/>
  <c r="AQ247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L172" i="2"/>
  <c r="AK172" i="2"/>
  <c r="AJ172" i="2"/>
  <c r="AI172" i="2"/>
  <c r="AH172" i="2"/>
  <c r="AG172" i="2"/>
  <c r="AM172" i="2" s="1"/>
  <c r="AF172" i="2"/>
  <c r="AE172" i="2"/>
  <c r="AD172" i="2"/>
  <c r="AM171" i="2"/>
  <c r="AQ170" i="2"/>
  <c r="AM170" i="2"/>
  <c r="AM169" i="2"/>
  <c r="AM168" i="2"/>
  <c r="AM167" i="2"/>
  <c r="AL166" i="2"/>
  <c r="AK166" i="2"/>
  <c r="AJ166" i="2"/>
  <c r="AI166" i="2"/>
  <c r="AH166" i="2"/>
  <c r="AG166" i="2"/>
  <c r="AF166" i="2"/>
  <c r="AE166" i="2"/>
  <c r="AD166" i="2"/>
  <c r="AM165" i="2"/>
  <c r="AQ164" i="2"/>
  <c r="AM164" i="2"/>
  <c r="AM163" i="2"/>
  <c r="AM162" i="2"/>
  <c r="AM161" i="2"/>
  <c r="AL160" i="2"/>
  <c r="AK160" i="2"/>
  <c r="AJ160" i="2"/>
  <c r="AI160" i="2"/>
  <c r="AH160" i="2"/>
  <c r="AG160" i="2"/>
  <c r="AF160" i="2"/>
  <c r="AE160" i="2"/>
  <c r="AE152" i="2" s="1"/>
  <c r="AE145" i="2" s="1"/>
  <c r="AD160" i="2"/>
  <c r="AM159" i="2"/>
  <c r="AQ158" i="2"/>
  <c r="AM158" i="2"/>
  <c r="AM157" i="2"/>
  <c r="AM156" i="2"/>
  <c r="AM155" i="2"/>
  <c r="AL154" i="2"/>
  <c r="AL152" i="2" s="1"/>
  <c r="AL145" i="2" s="1"/>
  <c r="AW147" i="2" s="1"/>
  <c r="AK154" i="2"/>
  <c r="AJ154" i="2"/>
  <c r="AJ152" i="2" s="1"/>
  <c r="AJ145" i="2" s="1"/>
  <c r="AI154" i="2"/>
  <c r="AH154" i="2"/>
  <c r="AM154" i="2" s="1"/>
  <c r="AG154" i="2"/>
  <c r="AF154" i="2"/>
  <c r="AE154" i="2"/>
  <c r="AD154" i="2"/>
  <c r="AM153" i="2"/>
  <c r="AQ152" i="2"/>
  <c r="AF152" i="2"/>
  <c r="AF145" i="2" s="1"/>
  <c r="AM151" i="2"/>
  <c r="AM150" i="2"/>
  <c r="AM149" i="2"/>
  <c r="AM148" i="2"/>
  <c r="AM147" i="2"/>
  <c r="AM146" i="2"/>
  <c r="AM144" i="2"/>
  <c r="AM143" i="2"/>
  <c r="AF143" i="2"/>
  <c r="AE143" i="2"/>
  <c r="AD143" i="2"/>
  <c r="AM142" i="2"/>
  <c r="AM141" i="2"/>
  <c r="AM140" i="2"/>
  <c r="AM139" i="2"/>
  <c r="AM138" i="2"/>
  <c r="AM137" i="2"/>
  <c r="AM136" i="2"/>
  <c r="AF136" i="2"/>
  <c r="AE136" i="2"/>
  <c r="AD136" i="2"/>
  <c r="AM135" i="2"/>
  <c r="AM134" i="2"/>
  <c r="AM133" i="2"/>
  <c r="AM132" i="2"/>
  <c r="AM131" i="2"/>
  <c r="AF131" i="2"/>
  <c r="AE131" i="2"/>
  <c r="AE124" i="2" s="1"/>
  <c r="AE123" i="2" s="1"/>
  <c r="AD131" i="2"/>
  <c r="AM130" i="2"/>
  <c r="AQ129" i="2"/>
  <c r="AM129" i="2"/>
  <c r="AM128" i="2"/>
  <c r="AM127" i="2"/>
  <c r="AM126" i="2"/>
  <c r="AF126" i="2"/>
  <c r="AF124" i="2" s="1"/>
  <c r="AF123" i="2" s="1"/>
  <c r="AE126" i="2"/>
  <c r="AD126" i="2"/>
  <c r="AD124" i="2" s="1"/>
  <c r="AD123" i="2" s="1"/>
  <c r="AM125" i="2"/>
  <c r="AM124" i="2"/>
  <c r="AR123" i="2"/>
  <c r="AM123" i="2"/>
  <c r="AM122" i="2"/>
  <c r="AQ121" i="2"/>
  <c r="AM121" i="2"/>
  <c r="AM120" i="2"/>
  <c r="AM119" i="2"/>
  <c r="AM118" i="2"/>
  <c r="AL118" i="2"/>
  <c r="AK118" i="2"/>
  <c r="AJ118" i="2"/>
  <c r="AI118" i="2"/>
  <c r="AH118" i="2"/>
  <c r="AG118" i="2"/>
  <c r="AM117" i="2"/>
  <c r="AQ116" i="2"/>
  <c r="AQ114" i="2" s="1"/>
  <c r="AL116" i="2"/>
  <c r="AK116" i="2"/>
  <c r="AJ116" i="2"/>
  <c r="AI116" i="2"/>
  <c r="AH116" i="2"/>
  <c r="AG116" i="2"/>
  <c r="AM116" i="2" s="1"/>
  <c r="AF116" i="2"/>
  <c r="AE116" i="2"/>
  <c r="AD116" i="2"/>
  <c r="AM115" i="2"/>
  <c r="AM114" i="2"/>
  <c r="AL113" i="2"/>
  <c r="AK113" i="2"/>
  <c r="AJ113" i="2"/>
  <c r="AI113" i="2"/>
  <c r="AH113" i="2"/>
  <c r="AM112" i="2"/>
  <c r="AQ111" i="2"/>
  <c r="AM111" i="2"/>
  <c r="AL110" i="2"/>
  <c r="AK110" i="2"/>
  <c r="AJ110" i="2"/>
  <c r="AI110" i="2"/>
  <c r="AH110" i="2"/>
  <c r="AM110" i="2" s="1"/>
  <c r="AM109" i="2"/>
  <c r="AQ108" i="2"/>
  <c r="AM108" i="2"/>
  <c r="AL107" i="2"/>
  <c r="AK107" i="2"/>
  <c r="AJ107" i="2"/>
  <c r="AI107" i="2"/>
  <c r="AH107" i="2"/>
  <c r="AG107" i="2"/>
  <c r="AM106" i="2"/>
  <c r="AQ105" i="2"/>
  <c r="AM105" i="2"/>
  <c r="AM104" i="2"/>
  <c r="AM103" i="2"/>
  <c r="AL102" i="2"/>
  <c r="AK102" i="2"/>
  <c r="AJ102" i="2"/>
  <c r="AI102" i="2"/>
  <c r="AH102" i="2"/>
  <c r="AG102" i="2"/>
  <c r="AF102" i="2"/>
  <c r="AE102" i="2"/>
  <c r="AD102" i="2"/>
  <c r="AQ100" i="2"/>
  <c r="AM100" i="2"/>
  <c r="AM99" i="2"/>
  <c r="AM98" i="2"/>
  <c r="AM97" i="2"/>
  <c r="AL96" i="2"/>
  <c r="AK96" i="2"/>
  <c r="AV88" i="2" s="1"/>
  <c r="AJ96" i="2"/>
  <c r="AU88" i="2" s="1"/>
  <c r="AI96" i="2"/>
  <c r="AT88" i="2" s="1"/>
  <c r="AH96" i="2"/>
  <c r="AM95" i="2"/>
  <c r="AQ94" i="2"/>
  <c r="AM94" i="2"/>
  <c r="AM93" i="2"/>
  <c r="AM92" i="2"/>
  <c r="AM91" i="2"/>
  <c r="AL90" i="2"/>
  <c r="AK90" i="2"/>
  <c r="AJ90" i="2"/>
  <c r="AI90" i="2"/>
  <c r="AH90" i="2"/>
  <c r="AM90" i="2" s="1"/>
  <c r="AG90" i="2"/>
  <c r="AF90" i="2"/>
  <c r="AE90" i="2"/>
  <c r="AD90" i="2"/>
  <c r="AD88" i="2" s="1"/>
  <c r="AD87" i="2" s="1"/>
  <c r="AM89" i="2"/>
  <c r="AW88" i="2"/>
  <c r="AR88" i="2"/>
  <c r="AZ88" i="2" s="1"/>
  <c r="AQ88" i="2"/>
  <c r="AM86" i="2"/>
  <c r="AM85" i="2"/>
  <c r="AL84" i="2"/>
  <c r="AK84" i="2"/>
  <c r="AJ84" i="2"/>
  <c r="AI84" i="2"/>
  <c r="AH84" i="2"/>
  <c r="AG84" i="2"/>
  <c r="AM83" i="2"/>
  <c r="AM82" i="2"/>
  <c r="AL81" i="2"/>
  <c r="AK81" i="2"/>
  <c r="AJ81" i="2"/>
  <c r="AI81" i="2"/>
  <c r="AH81" i="2"/>
  <c r="AM81" i="2" s="1"/>
  <c r="AG81" i="2"/>
  <c r="AM80" i="2"/>
  <c r="AM79" i="2"/>
  <c r="AL78" i="2"/>
  <c r="AK78" i="2"/>
  <c r="AJ78" i="2"/>
  <c r="AI78" i="2"/>
  <c r="AH78" i="2"/>
  <c r="AG78" i="2"/>
  <c r="AM77" i="2"/>
  <c r="AM76" i="2"/>
  <c r="AL75" i="2"/>
  <c r="AK75" i="2"/>
  <c r="AJ75" i="2"/>
  <c r="AI75" i="2"/>
  <c r="AH75" i="2"/>
  <c r="AG75" i="2"/>
  <c r="AM75" i="2"/>
  <c r="AM74" i="2"/>
  <c r="AM73" i="2"/>
  <c r="AL72" i="2"/>
  <c r="AK72" i="2"/>
  <c r="AJ72" i="2"/>
  <c r="AI72" i="2"/>
  <c r="AH72" i="2"/>
  <c r="AG72" i="2"/>
  <c r="AM72" i="2" s="1"/>
  <c r="AM71" i="2"/>
  <c r="AQ70" i="2"/>
  <c r="AM70" i="2"/>
  <c r="AL69" i="2"/>
  <c r="AK69" i="2"/>
  <c r="AJ69" i="2"/>
  <c r="AI69" i="2"/>
  <c r="AH69" i="2"/>
  <c r="AG69" i="2"/>
  <c r="AM69" i="2"/>
  <c r="AM68" i="2"/>
  <c r="AQ67" i="2"/>
  <c r="AM67" i="2"/>
  <c r="AL66" i="2"/>
  <c r="AK66" i="2"/>
  <c r="AJ66" i="2"/>
  <c r="AI66" i="2"/>
  <c r="AH66" i="2"/>
  <c r="AG66" i="2"/>
  <c r="AM66" i="2"/>
  <c r="AM65" i="2"/>
  <c r="AQ64" i="2"/>
  <c r="AM64" i="2"/>
  <c r="AL63" i="2"/>
  <c r="AK63" i="2"/>
  <c r="AJ63" i="2"/>
  <c r="AI63" i="2"/>
  <c r="AH63" i="2"/>
  <c r="AM63" i="2" s="1"/>
  <c r="AM62" i="2"/>
  <c r="AQ61" i="2"/>
  <c r="AM61" i="2"/>
  <c r="AL60" i="2"/>
  <c r="AK60" i="2"/>
  <c r="AV32" i="2" s="1"/>
  <c r="AJ60" i="2"/>
  <c r="AU32" i="2" s="1"/>
  <c r="AI60" i="2"/>
  <c r="AH60" i="2"/>
  <c r="AS32" i="2" s="1"/>
  <c r="AF60" i="2"/>
  <c r="AE60" i="2"/>
  <c r="AD60" i="2"/>
  <c r="AM59" i="2"/>
  <c r="AQ58" i="2"/>
  <c r="AL58" i="2"/>
  <c r="AK58" i="2"/>
  <c r="AJ58" i="2"/>
  <c r="AI58" i="2"/>
  <c r="AH58" i="2"/>
  <c r="AG58" i="2"/>
  <c r="AM58" i="2"/>
  <c r="AF58" i="2"/>
  <c r="AE58" i="2"/>
  <c r="AD58" i="2"/>
  <c r="AM57" i="2"/>
  <c r="AM56" i="2"/>
  <c r="AL55" i="2"/>
  <c r="AK55" i="2"/>
  <c r="AJ55" i="2"/>
  <c r="AI55" i="2"/>
  <c r="AH55" i="2"/>
  <c r="AM55" i="2" s="1"/>
  <c r="AG55" i="2"/>
  <c r="AF55" i="2"/>
  <c r="AE55" i="2"/>
  <c r="AD55" i="2"/>
  <c r="AM54" i="2"/>
  <c r="AQ53" i="2"/>
  <c r="AM53" i="2"/>
  <c r="AM52" i="2"/>
  <c r="AM51" i="2"/>
  <c r="AM50" i="2"/>
  <c r="AL49" i="2"/>
  <c r="AK49" i="2"/>
  <c r="AJ49" i="2"/>
  <c r="AI49" i="2"/>
  <c r="AH49" i="2"/>
  <c r="AG49" i="2"/>
  <c r="AM49" i="2" s="1"/>
  <c r="AF49" i="2"/>
  <c r="AE49" i="2"/>
  <c r="AD49" i="2"/>
  <c r="AM48" i="2"/>
  <c r="AQ47" i="2"/>
  <c r="AM47" i="2"/>
  <c r="AM46" i="2"/>
  <c r="AM45" i="2"/>
  <c r="AM44" i="2"/>
  <c r="AL43" i="2"/>
  <c r="AK43" i="2"/>
  <c r="AJ43" i="2"/>
  <c r="AI43" i="2"/>
  <c r="AH43" i="2"/>
  <c r="AM43" i="2" s="1"/>
  <c r="AG43" i="2"/>
  <c r="AF43" i="2"/>
  <c r="AE43" i="2"/>
  <c r="AD43" i="2"/>
  <c r="AM42" i="2"/>
  <c r="AQ41" i="2"/>
  <c r="AM41" i="2"/>
  <c r="AM40" i="2"/>
  <c r="AM39" i="2"/>
  <c r="AM38" i="2"/>
  <c r="AL37" i="2"/>
  <c r="AK37" i="2"/>
  <c r="AK35" i="2" s="1"/>
  <c r="AJ37" i="2"/>
  <c r="AI37" i="2"/>
  <c r="AI35" i="2" s="1"/>
  <c r="AH37" i="2"/>
  <c r="AG37" i="2"/>
  <c r="AG35" i="2" s="1"/>
  <c r="AF37" i="2"/>
  <c r="AE37" i="2"/>
  <c r="AE35" i="2" s="1"/>
  <c r="AD37" i="2"/>
  <c r="AM36" i="2"/>
  <c r="AQ35" i="2"/>
  <c r="AL33" i="2"/>
  <c r="AL31" i="2" s="1"/>
  <c r="AK33" i="2"/>
  <c r="AK31" i="2" s="1"/>
  <c r="AJ33" i="2"/>
  <c r="AJ31" i="2" s="1"/>
  <c r="AI33" i="2"/>
  <c r="AI31" i="2" s="1"/>
  <c r="AH33" i="2"/>
  <c r="AH31" i="2" s="1"/>
  <c r="AG33" i="2"/>
  <c r="AG31" i="2" s="1"/>
  <c r="AW32" i="2"/>
  <c r="AR32" i="2"/>
  <c r="AM32" i="2"/>
  <c r="AF31" i="2"/>
  <c r="AE31" i="2"/>
  <c r="AD31" i="2"/>
  <c r="AQ29" i="2"/>
  <c r="AM29" i="2"/>
  <c r="AM28" i="2"/>
  <c r="AM27" i="2"/>
  <c r="AM26" i="2"/>
  <c r="AM25" i="2"/>
  <c r="AM24" i="2"/>
  <c r="AM23" i="2"/>
  <c r="AM22" i="2"/>
  <c r="AM21" i="2"/>
  <c r="AM20" i="2"/>
  <c r="AD35" i="1"/>
  <c r="AE35" i="1"/>
  <c r="AF35" i="1"/>
  <c r="AF39" i="1"/>
  <c r="AE39" i="1"/>
  <c r="AD39" i="1"/>
  <c r="AF24" i="1"/>
  <c r="AE24" i="1"/>
  <c r="AD24" i="1"/>
  <c r="AT32" i="2"/>
  <c r="AL88" i="2"/>
  <c r="AL87" i="2" s="1"/>
  <c r="AW89" i="2" s="1"/>
  <c r="AI88" i="2"/>
  <c r="AI87" i="2" s="1"/>
  <c r="AT89" i="2" s="1"/>
  <c r="AH152" i="2"/>
  <c r="AH145" i="2" s="1"/>
  <c r="AS147" i="2" s="1"/>
  <c r="AM37" i="2"/>
  <c r="AG88" i="2"/>
  <c r="AG87" i="2" s="1"/>
  <c r="AR89" i="2" s="1"/>
  <c r="AM254" i="2"/>
  <c r="AE30" i="2" l="1"/>
  <c r="AM96" i="2"/>
  <c r="AM60" i="2"/>
  <c r="AE88" i="2"/>
  <c r="AE87" i="2" s="1"/>
  <c r="AE19" i="2" s="1"/>
  <c r="AK88" i="2"/>
  <c r="AK87" i="2" s="1"/>
  <c r="AH88" i="2"/>
  <c r="AH87" i="2" s="1"/>
  <c r="AG152" i="2"/>
  <c r="AG145" i="2" s="1"/>
  <c r="AR147" i="2" s="1"/>
  <c r="AI152" i="2"/>
  <c r="AI145" i="2" s="1"/>
  <c r="AT147" i="2" s="1"/>
  <c r="AK152" i="2"/>
  <c r="AQ150" i="2"/>
  <c r="AQ143" i="2" s="1"/>
  <c r="AD152" i="2"/>
  <c r="AD145" i="2" s="1"/>
  <c r="AS88" i="2"/>
  <c r="AS89" i="2" s="1"/>
  <c r="AF88" i="2"/>
  <c r="AF87" i="2" s="1"/>
  <c r="AJ88" i="2"/>
  <c r="AJ87" i="2" s="1"/>
  <c r="AU89" i="2" s="1"/>
  <c r="AM102" i="2"/>
  <c r="AZ89" i="2"/>
  <c r="AQ33" i="2"/>
  <c r="AD35" i="2"/>
  <c r="AD30" i="2" s="1"/>
  <c r="AF35" i="2"/>
  <c r="AH35" i="2"/>
  <c r="AH30" i="2" s="1"/>
  <c r="AJ35" i="2"/>
  <c r="AL35" i="2"/>
  <c r="AL30" i="2" s="1"/>
  <c r="AQ74" i="2"/>
  <c r="AQ73" i="2" s="1"/>
  <c r="AV89" i="2"/>
  <c r="AG30" i="2"/>
  <c r="AF30" i="2"/>
  <c r="AF19" i="2" s="1"/>
  <c r="AM87" i="2"/>
  <c r="AK30" i="2"/>
  <c r="AV33" i="2" s="1"/>
  <c r="AJ30" i="2"/>
  <c r="AU33" i="2" s="1"/>
  <c r="AM31" i="2"/>
  <c r="AX32" i="2"/>
  <c r="AM84" i="2"/>
  <c r="AM166" i="2"/>
  <c r="AR33" i="2"/>
  <c r="AK145" i="2"/>
  <c r="AV147" i="2" s="1"/>
  <c r="AD19" i="2"/>
  <c r="AU147" i="2"/>
  <c r="AM145" i="2"/>
  <c r="AM250" i="2"/>
  <c r="AG249" i="2"/>
  <c r="AG19" i="2" s="1"/>
  <c r="AM160" i="2"/>
  <c r="AM78" i="2"/>
  <c r="AM35" i="2" s="1"/>
  <c r="AM107" i="2"/>
  <c r="AM113" i="2"/>
  <c r="AD33" i="1"/>
  <c r="AD23" i="1" s="1"/>
  <c r="AE103" i="1"/>
  <c r="AE76" i="1" s="1"/>
  <c r="AF33" i="1"/>
  <c r="AF23" i="1" s="1"/>
  <c r="AE33" i="1"/>
  <c r="AE23" i="1" s="1"/>
  <c r="AD103" i="1"/>
  <c r="AD76" i="1" s="1"/>
  <c r="AF103" i="1"/>
  <c r="AQ28" i="2"/>
  <c r="AI30" i="2"/>
  <c r="AT33" i="2" s="1"/>
  <c r="AT19" i="2" s="1"/>
  <c r="AK19" i="2"/>
  <c r="AJ19" i="2"/>
  <c r="AI19" i="2"/>
  <c r="AQ17" i="2" l="1"/>
  <c r="AX88" i="2"/>
  <c r="AM152" i="2"/>
  <c r="AV19" i="2"/>
  <c r="AL19" i="2"/>
  <c r="AW33" i="2"/>
  <c r="AW19" i="2" s="1"/>
  <c r="AX89" i="2"/>
  <c r="AU19" i="2"/>
  <c r="AM88" i="2"/>
  <c r="AS33" i="2"/>
  <c r="AX33" i="2" s="1"/>
  <c r="AM30" i="2"/>
  <c r="AH19" i="2"/>
  <c r="AF76" i="1"/>
  <c r="AF18" i="1" s="1"/>
  <c r="AX147" i="2"/>
  <c r="AR251" i="2"/>
  <c r="AM249" i="2"/>
  <c r="AR19" i="2"/>
  <c r="AE18" i="1"/>
  <c r="AD18" i="1"/>
  <c r="AS19" i="2"/>
  <c r="AM19" i="2" l="1"/>
  <c r="AX19" i="2"/>
</calcChain>
</file>

<file path=xl/sharedStrings.xml><?xml version="1.0" encoding="utf-8"?>
<sst xmlns="http://schemas.openxmlformats.org/spreadsheetml/2006/main" count="901" uniqueCount="345">
  <si>
    <t>Подпрограмма 5
«Содержание и благоустройство мест погребений на территории городского поселения-город Кашин»</t>
  </si>
  <si>
    <t xml:space="preserve">% </t>
  </si>
  <si>
    <t>Единица  измерения</t>
  </si>
  <si>
    <t>год  достижения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</si>
  <si>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</si>
  <si>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</si>
  <si>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</si>
  <si>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</si>
  <si>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</si>
  <si>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</si>
  <si>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</si>
  <si>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</si>
  <si>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</si>
  <si>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</si>
  <si>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</si>
  <si>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</si>
  <si>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</si>
  <si>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</si>
  <si>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</si>
  <si>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</si>
  <si>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</si>
  <si>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</si>
  <si>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</si>
  <si>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</si>
  <si>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 xml:space="preserve">средства федерального бюджета </t>
  </si>
  <si>
    <t xml:space="preserve">средства  областного бюджета </t>
  </si>
  <si>
    <t xml:space="preserve">средства местного бюджета </t>
  </si>
  <si>
    <t>средства бюджетов поселений</t>
  </si>
  <si>
    <t>%</t>
  </si>
  <si>
    <t>км</t>
  </si>
  <si>
    <t>тыс.руб.</t>
  </si>
  <si>
    <t>шт.</t>
  </si>
  <si>
    <t>да/нет</t>
  </si>
  <si>
    <t>да</t>
  </si>
  <si>
    <t>тыс.руб</t>
  </si>
  <si>
    <t>единиц</t>
  </si>
  <si>
    <t xml:space="preserve">Показатель задачи подпрограммы 5.1:Доля расходов муниципального образования, предусмотренных в рамках муниципальной  программы  </t>
  </si>
  <si>
    <t xml:space="preserve">а     </t>
  </si>
  <si>
    <t>средства областного бюджета</t>
  </si>
  <si>
    <t>2015-2017</t>
  </si>
  <si>
    <t>Показатель 1 мероприятия подпрограммы 5.201:Наличие сотрудников правоохранительных органов</t>
  </si>
  <si>
    <t>2017 год</t>
  </si>
  <si>
    <t>средства местного бюджета</t>
  </si>
  <si>
    <t>Показатель мероприятия подпрограммы 2.107: Количество отремонтированных дорог</t>
  </si>
  <si>
    <t>итого</t>
  </si>
  <si>
    <t>Заместитель заведующего отделом по строительству, транспроту связи и ЖКХ                                                                               М.А.Пушенко</t>
  </si>
  <si>
    <r>
      <t xml:space="preserve">Главный администратор  (администратор) муниципальной  программы:  </t>
    </r>
    <r>
      <rPr>
        <sz val="14"/>
        <rFont val="Times New Roman"/>
        <family val="1"/>
        <charset val="204"/>
      </rPr>
      <t>А</t>
    </r>
    <r>
      <rPr>
        <u/>
        <sz val="14"/>
        <rFont val="Times New Roman"/>
        <family val="1"/>
        <charset val="204"/>
      </rPr>
      <t xml:space="preserve">дминистрация Кашинского района </t>
    </r>
  </si>
  <si>
    <t>чел.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</si>
  <si>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</si>
  <si>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</si>
  <si>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</si>
  <si>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</si>
  <si>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</si>
  <si>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</si>
  <si>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 подпрограммы или административное)</t>
  </si>
  <si>
    <t>номер показателя</t>
  </si>
  <si>
    <t>Б</t>
  </si>
  <si>
    <t>Ж</t>
  </si>
  <si>
    <t>Л</t>
  </si>
  <si>
    <t>О</t>
  </si>
  <si>
    <t>S</t>
  </si>
  <si>
    <t>Федеральные</t>
  </si>
  <si>
    <t xml:space="preserve">Областные </t>
  </si>
  <si>
    <t>Местные</t>
  </si>
  <si>
    <t>Областные</t>
  </si>
  <si>
    <t>фед.</t>
  </si>
  <si>
    <t>обл</t>
  </si>
  <si>
    <t>местн</t>
  </si>
  <si>
    <t>фед</t>
  </si>
  <si>
    <t>2015-2016</t>
  </si>
  <si>
    <t>2018 год</t>
  </si>
  <si>
    <t>2019 год</t>
  </si>
  <si>
    <t>2020год</t>
  </si>
  <si>
    <t>2021год</t>
  </si>
  <si>
    <t>2022год</t>
  </si>
  <si>
    <t>2017-2022</t>
  </si>
  <si>
    <t>Показатель мероприятия программы 1.204: Отремонтировано объектов</t>
  </si>
  <si>
    <t>Показатель мероприятия подпрограммы 2.104: Количество отремонтированных дорог</t>
  </si>
  <si>
    <t>Показатель мероприятия подпрограммы 2.105: Количество отремонтированных дорог</t>
  </si>
  <si>
    <r>
      <rPr>
        <sz val="12"/>
        <color indexed="8"/>
        <rFont val="Times New Roman"/>
        <family val="1"/>
        <charset val="204"/>
      </rP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муниципального образования «Кашинский район».</t>
    </r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</si>
  <si>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</si>
  <si>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r>
      <t xml:space="preserve">Цель программы 2: </t>
    </r>
    <r>
      <rPr>
        <i/>
        <sz val="12"/>
        <rFont val="Times New Roman"/>
        <family val="1"/>
        <charset val="204"/>
      </rPr>
      <t>Развитие дорожного хозяйства муниципального образования, повышение транспортной доступности населения, создание условий для широкого использования информационно-коммуникационных технологий в муниципальном образовании.</t>
    </r>
  </si>
  <si>
    <r>
      <t xml:space="preserve">Показатель цели программы  2: </t>
    </r>
    <r>
      <rPr>
        <i/>
        <sz val="12"/>
        <rFont val="Times New Roman"/>
        <family val="1"/>
        <charset val="204"/>
      </rPr>
      <t xml:space="preserve">Степень удовлетворённости граждан уровнем развития дорожного хозяйства, транспортной доступностью  </t>
    </r>
  </si>
  <si>
    <r>
      <t xml:space="preserve">Цель программы 3:   </t>
    </r>
    <r>
      <rPr>
        <i/>
        <sz val="12"/>
        <rFont val="Times New Roman"/>
        <family val="1"/>
        <charset val="204"/>
      </rPr>
      <t>Сокращение   количества   дорожно-транспортных происшествий с пострадавшими, повышение правового сознания и предупреждение опасного поведения участников дорожного движения, организационно-планировочные меры и инженерные меры, направленные на совершенствование организации движения транспортных средств и пешеходов</t>
    </r>
  </si>
  <si>
    <r>
      <t>Показатель цели программы 3: C</t>
    </r>
    <r>
      <rPr>
        <i/>
        <sz val="12"/>
        <rFont val="Times New Roman"/>
        <family val="1"/>
        <charset val="204"/>
      </rPr>
      <t>окращение количества  дорожно транспортных проишествий с пострадавшими</t>
    </r>
  </si>
  <si>
    <r>
      <t xml:space="preserve">Цель программы 4: </t>
    </r>
    <r>
      <rPr>
        <i/>
        <sz val="12"/>
        <rFont val="Times New Roman"/>
        <family val="1"/>
        <charset val="204"/>
      </rPr>
      <t>Повышение эффективности управления и распоряжения муниципальным имуществом муниципального образования  «Кашинский район».</t>
    </r>
  </si>
  <si>
    <r>
      <t xml:space="preserve">Показатель цели программы 4: </t>
    </r>
    <r>
      <rPr>
        <i/>
        <sz val="12"/>
        <rFont val="Times New Roman"/>
        <family val="1"/>
        <charset val="204"/>
      </rPr>
      <t>Увеличение доли доходов от использования муниципального имущества</t>
    </r>
  </si>
  <si>
    <r>
      <t xml:space="preserve">Цель программы 5: </t>
    </r>
    <r>
      <rPr>
        <i/>
        <sz val="12"/>
        <rFont val="Times New Roman"/>
        <family val="1"/>
        <charset val="204"/>
      </rPr>
      <t xml:space="preserve"> Повышение комфортности посетителей мест погребений. </t>
    </r>
  </si>
  <si>
    <r>
      <t xml:space="preserve">Показатель цели программы 5: </t>
    </r>
    <r>
      <rPr>
        <i/>
        <sz val="12"/>
        <rFont val="Times New Roman"/>
        <family val="1"/>
        <charset val="204"/>
      </rPr>
      <t>Степень удовлетворенности граждан.</t>
    </r>
    <r>
      <rPr>
        <sz val="12"/>
        <rFont val="Times New Roman"/>
        <family val="1"/>
        <charset val="204"/>
      </rPr>
      <t xml:space="preserve"> </t>
    </r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</si>
  <si>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«Обеспечение развитие системы жилищно-коммунального и газового хозяйства»</t>
    </r>
  </si>
  <si>
    <r>
      <t xml:space="preserve">Задача  подпрограммы 1.1 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Строительство и модернизация  систем коммунальной инфраструктуры, в соответствии с потребностями жилищного и промышленного строительства</t>
    </r>
  </si>
  <si>
    <r>
      <t>Показатель  задачи подпрограммы 1.1: К</t>
    </r>
    <r>
      <rPr>
        <i/>
        <sz val="12"/>
        <rFont val="Times New Roman"/>
        <family val="1"/>
        <charset val="204"/>
      </rPr>
      <t xml:space="preserve">оличество модернизированных или построенных объектов водоснабжения, газоснабжения   в рамках подпрограммы </t>
    </r>
  </si>
  <si>
    <r>
      <t xml:space="preserve">Задача  подпрограммы 1.2:  </t>
    </r>
    <r>
      <rPr>
        <i/>
        <sz val="12"/>
        <rFont val="Times New Roman"/>
        <family val="1"/>
        <charset val="204"/>
      </rPr>
      <t>Повышение качества производимых организациями коммунального комплекса товаров и оказываемых услуг</t>
    </r>
  </si>
  <si>
    <r>
      <t>Показатель  задачи  подпрограммы 1.2: У</t>
    </r>
    <r>
      <rPr>
        <i/>
        <sz val="12"/>
        <rFont val="Times New Roman"/>
        <family val="1"/>
        <charset val="204"/>
      </rPr>
      <t>ровень износа объектов коммунальной инфраструктуры</t>
    </r>
  </si>
  <si>
    <r>
      <t xml:space="preserve">Мероприятие задачи  подпрограммы 1.201: </t>
    </r>
    <r>
      <rPr>
        <i/>
        <sz val="12"/>
        <rFont val="Times New Roman"/>
        <family val="1"/>
        <charset val="204"/>
      </rPr>
      <t>Оплата за электроэнергию, затраченную на уличное освещение городского поселения - город Кашин.</t>
    </r>
  </si>
  <si>
    <r>
      <t xml:space="preserve">Показатель мероприятия программы 1.201: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</si>
  <si>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 задачи подпрограммы 1.202: </t>
    </r>
    <r>
      <rPr>
        <i/>
        <sz val="12"/>
        <rFont val="Times New Roman"/>
        <family val="1"/>
        <charset val="204"/>
      </rPr>
      <t>Субсидии на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обслуживание уличного освещения городского поселения - город Кашин</t>
    </r>
  </si>
  <si>
    <r>
      <t xml:space="preserve">Показатель мероприятия программы 1.202: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</si>
  <si>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задачи  подпрограммы 1.203: </t>
    </r>
    <r>
      <rPr>
        <i/>
        <sz val="12"/>
        <rFont val="Times New Roman"/>
        <family val="1"/>
        <charset val="204"/>
      </rPr>
      <t>Субсидии на озеленение городского поселения-город Кашин</t>
    </r>
  </si>
  <si>
    <r>
      <t xml:space="preserve">Показатель мероприятия программы 1.203: 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</si>
  <si>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>Мероприятие задачи подпрограммы 1.204:</t>
    </r>
    <r>
      <rPr>
        <i/>
        <sz val="12"/>
        <rFont val="Times New Roman"/>
        <family val="1"/>
        <charset val="204"/>
      </rPr>
      <t xml:space="preserve"> Субсидии на капитальный ремонт жилых помещений муниципального жилого фонда г.Кашин</t>
    </r>
  </si>
  <si>
    <r>
      <t xml:space="preserve">Мероприятие  задачи подпрограммы 1.209: </t>
    </r>
    <r>
      <rPr>
        <i/>
        <sz val="12"/>
        <rFont val="Times New Roman"/>
        <family val="1"/>
        <charset val="204"/>
      </rPr>
      <t xml:space="preserve">Организация проведения на территории района мероприятий по предупреждению и ликвидации болезней животных, их лечения, защиты населения от болезней общих для человека и животных </t>
    </r>
  </si>
  <si>
    <r>
      <t xml:space="preserve">Показатель мероприятия программы 1.205: </t>
    </r>
    <r>
      <rPr>
        <i/>
        <sz val="12"/>
        <rFont val="Times New Roman"/>
        <family val="1"/>
        <charset val="204"/>
      </rPr>
      <t xml:space="preserve">Проведено мероприятий 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</si>
  <si>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Мероприятие задачи подпрограммы 1.206: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</si>
  <si>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1.206: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</si>
  <si>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 xml:space="preserve">Подпрограмма 2: </t>
    </r>
    <r>
      <rPr>
        <b/>
        <i/>
        <sz val="12"/>
        <rFont val="Times New Roman"/>
        <family val="1"/>
        <charset val="204"/>
      </rPr>
      <t xml:space="preserve"> "Развитие сферы транспорта, связи и дорожного хозяйства"</t>
    </r>
  </si>
  <si>
    <r>
      <rPr>
        <b/>
        <sz val="12"/>
        <rFont val="Times New Roman"/>
        <family val="1"/>
        <charset val="204"/>
      </rPr>
      <t xml:space="preserve">Задача  подпрограммы 2.1: </t>
    </r>
    <r>
      <rPr>
        <i/>
        <sz val="12"/>
        <rFont val="Times New Roman"/>
        <family val="1"/>
        <charset val="204"/>
      </rPr>
      <t xml:space="preserve"> Развитие дорожного хозяйства муниципального образования</t>
    </r>
  </si>
  <si>
    <r>
      <t xml:space="preserve">Показатель  задачи  подпрограммы 2.1: </t>
    </r>
    <r>
      <rPr>
        <i/>
        <sz val="12"/>
        <rFont val="Times New Roman"/>
        <family val="1"/>
        <charset val="204"/>
      </rPr>
      <t>Протяжённость построенных, реконструированных и отремонтированных автомобильных дорог местного значения</t>
    </r>
  </si>
  <si>
    <r>
      <t>Показатель мероприятия подпрограммы 2.101:   О</t>
    </r>
    <r>
      <rPr>
        <i/>
        <sz val="12"/>
        <rFont val="Times New Roman"/>
        <family val="1"/>
        <charset val="204"/>
      </rPr>
      <t>тремонтировано дорог на территории городского поселения - город Кашин</t>
    </r>
  </si>
  <si>
    <r>
      <t xml:space="preserve">Мероприятие  задачи подпрограммы 2.102: 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в сфере осуществления дорожной деятельности по содержанию автомобильных дорог общего пользования регионального или межмуниципального значения Тверской области 3 класса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</si>
  <si>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2.103: </t>
    </r>
    <r>
      <rPr>
        <i/>
        <sz val="12"/>
        <rFont val="Times New Roman"/>
        <family val="1"/>
        <charset val="204"/>
      </rPr>
      <t>Ремонт дворовой территории многоквартирного дома по адресу: ул.25 Октября, дом №24 с проездами в г.Кашин Тверской области</t>
    </r>
  </si>
  <si>
    <r>
      <t>Показатель мероприятия подпрограммы 2.103:  О</t>
    </r>
    <r>
      <rPr>
        <i/>
        <sz val="12"/>
        <rFont val="Times New Roman"/>
        <family val="1"/>
        <charset val="204"/>
      </rPr>
      <t>тремонтированно дворовых территорий</t>
    </r>
  </si>
  <si>
    <r>
      <t>Мероприятие задачи продпрограммы 2.105:</t>
    </r>
    <r>
      <rPr>
        <i/>
        <sz val="12"/>
        <rFont val="Times New Roman"/>
        <family val="1"/>
        <charset val="204"/>
      </rPr>
      <t xml:space="preserve">  Ремонт автомобильной дороги Калининское шоссе  от примыкания к ул.Железнодорожной до железнодорожного переезда в г.Кашин Тверской области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</si>
  <si>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2.2:  </t>
    </r>
    <r>
      <rPr>
        <i/>
        <sz val="12"/>
        <rFont val="Times New Roman"/>
        <family val="1"/>
        <charset val="204"/>
      </rPr>
      <t>Повышение транспортной доступности населения</t>
    </r>
  </si>
  <si>
    <r>
      <t>Показатель   задачи подпрограммы 2.2: Д</t>
    </r>
    <r>
      <rPr>
        <i/>
        <sz val="12"/>
        <rFont val="Times New Roman"/>
        <family val="1"/>
        <charset val="204"/>
      </rPr>
      <t>оля населённых пунктов, охваченных маршрутной сетью пассажирских перевозок</t>
    </r>
  </si>
  <si>
    <r>
      <t xml:space="preserve">Мероприятие задачи  подпрограммы 2.201: </t>
    </r>
    <r>
      <rPr>
        <i/>
        <sz val="12"/>
        <rFont val="Times New Roman"/>
        <family val="1"/>
        <charset val="204"/>
      </rPr>
      <t xml:space="preserve">Организация транспортного обслуживания населения на маршрутах регулярных перевозок по регулируемым тарифам в границах двух и более поселений одного муниципального района в соответствии с минимальными  социальными требованиями  </t>
    </r>
  </si>
  <si>
    <r>
      <t xml:space="preserve">Подпрограмма 3: </t>
    </r>
    <r>
      <rPr>
        <b/>
        <i/>
        <sz val="12"/>
        <rFont val="Times New Roman"/>
        <family val="1"/>
        <charset val="204"/>
      </rPr>
      <t>«Повышение безопасности дорожного движения»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</si>
  <si>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3.1: </t>
    </r>
    <r>
      <rPr>
        <i/>
        <sz val="12"/>
        <rFont val="Times New Roman"/>
        <family val="1"/>
        <charset val="204"/>
      </rPr>
      <t>Повышение правового сознания и предупреждение опасного поведения участников дорожного движения</t>
    </r>
  </si>
  <si>
    <r>
      <t>Показатель  задачи  подпрограммы 3.1: С</t>
    </r>
    <r>
      <rPr>
        <i/>
        <sz val="12"/>
        <rFont val="Times New Roman"/>
        <family val="1"/>
        <charset val="204"/>
      </rPr>
      <t>окращение количества погибших в дорожно-транспортных проишествиях</t>
    </r>
  </si>
  <si>
    <r>
      <t>Административное мероприятие   подпрограммы 3.101: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широкомасштабных акций «Внимание-дети!»,привлечение  СМИ  к проведению профилактических акций</t>
    </r>
  </si>
  <si>
    <r>
      <t xml:space="preserve">Показатель  мероприятия   подпрограммы 3.101: </t>
    </r>
    <r>
      <rPr>
        <i/>
        <sz val="12"/>
        <rFont val="Times New Roman"/>
        <family val="1"/>
        <charset val="204"/>
      </rPr>
      <t>Количество проведённых акций</t>
    </r>
  </si>
  <si>
    <r>
      <t xml:space="preserve">Административное мероприятие  задачи подпрограммы 3.103: </t>
    </r>
    <r>
      <rPr>
        <i/>
        <sz val="12"/>
        <rFont val="Times New Roman"/>
        <family val="1"/>
        <charset val="204"/>
      </rPr>
      <t>Организация  тематической наружной социальной рекламы</t>
    </r>
  </si>
  <si>
    <r>
      <t xml:space="preserve">Показатель мероприятия  подпрограммы 3.103: </t>
    </r>
    <r>
      <rPr>
        <i/>
        <sz val="12"/>
        <rFont val="Times New Roman"/>
        <family val="1"/>
        <charset val="204"/>
      </rPr>
      <t>Количество размещённой тематической наружной социальной рекламы</t>
    </r>
  </si>
  <si>
    <r>
      <t>З</t>
    </r>
    <r>
      <rPr>
        <b/>
        <sz val="12"/>
        <rFont val="Times New Roman"/>
        <family val="1"/>
        <charset val="204"/>
      </rPr>
      <t>адача  подпрограммы 3.2:</t>
    </r>
    <r>
      <rPr>
        <i/>
        <sz val="12"/>
        <rFont val="Times New Roman"/>
        <family val="1"/>
        <charset val="204"/>
      </rPr>
      <t>Организационно-планировочные меры,направленные на совершенствование организации движения транспортных средств и пешеходов</t>
    </r>
  </si>
  <si>
    <r>
      <t>Показатель  задачи  подпрограммы 3.2: С</t>
    </r>
    <r>
      <rPr>
        <i/>
        <sz val="12"/>
        <rFont val="Times New Roman"/>
        <family val="1"/>
        <charset val="204"/>
      </rPr>
      <t>окращение количества  дорожно-транспортных проишествийс пострадавшими</t>
    </r>
  </si>
  <si>
    <r>
      <t>Административное мероприятие задачи  подпрограммы 3.201:</t>
    </r>
    <r>
      <rPr>
        <i/>
        <sz val="12"/>
        <rFont val="Times New Roman"/>
        <family val="1"/>
        <charset val="204"/>
      </rPr>
      <t>Установка рекламных щитов и баннеров с тематической рекламой, направленной на ликвидацию очагов аварийности на территории муниципального образования "Кашинский район"</t>
    </r>
  </si>
  <si>
    <r>
      <t xml:space="preserve">Показатель  мероприятия  подпрограммы 3.201: </t>
    </r>
    <r>
      <rPr>
        <i/>
        <sz val="12"/>
        <rFont val="Times New Roman"/>
        <family val="1"/>
        <charset val="204"/>
      </rPr>
      <t>Количество рекламных щитов и баннеров</t>
    </r>
  </si>
  <si>
    <r>
      <t xml:space="preserve">Подпрограмма 4: </t>
    </r>
    <r>
      <rPr>
        <b/>
        <i/>
        <sz val="12"/>
        <rFont val="Times New Roman"/>
        <family val="1"/>
        <charset val="204"/>
      </rPr>
      <t xml:space="preserve"> Эффективное управление муниципальным имуществом</t>
    </r>
  </si>
  <si>
    <r>
      <rPr>
        <b/>
        <sz val="12"/>
        <rFont val="Times New Roman"/>
        <family val="1"/>
        <charset val="204"/>
      </rPr>
      <t>Задача  подпрограммы 4.1: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Осуществление полномочий собственника по вовлечению объектов собственности муниципального образования "Кашинский район" в хозяйственный оборот (передача  муниципального имущества в собственность или аренду</t>
    </r>
    <r>
      <rPr>
        <sz val="12"/>
        <rFont val="Times New Roman"/>
        <family val="1"/>
        <charset val="204"/>
      </rPr>
      <t>)</t>
    </r>
  </si>
  <si>
    <r>
      <t>Показатель  задачи подпрограммы 4.1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Количество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переданных объектов муниципального имущества в собственность/аренду </t>
    </r>
  </si>
  <si>
    <r>
      <rPr>
        <b/>
        <sz val="12"/>
        <rFont val="Times New Roman"/>
        <family val="1"/>
        <charset val="204"/>
      </rPr>
      <t xml:space="preserve">Адиминистративное мероприятие задачи подпрограммы 4.101: </t>
    </r>
    <r>
      <rPr>
        <i/>
        <sz val="12"/>
        <rFont val="Times New Roman"/>
        <family val="1"/>
        <charset val="204"/>
      </rPr>
      <t>Проведение открытых аукционов</t>
    </r>
  </si>
  <si>
    <r>
      <t>Показатель административного мероприятия 4.101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проведенных аукционов</t>
    </r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</si>
  <si>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  4.102: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инвентаризации муниципального имущества</t>
    </r>
  </si>
  <si>
    <r>
      <t>Показатель административного мероприятия 4.102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объектов вновь зарегистрированного имущества</t>
    </r>
  </si>
  <si>
    <r>
      <rPr>
        <b/>
        <sz val="12"/>
        <rFont val="Times New Roman"/>
        <family val="1"/>
        <charset val="204"/>
      </rPr>
      <t xml:space="preserve">Задача подпрограммы 4.2: </t>
    </r>
    <r>
      <rPr>
        <i/>
        <sz val="12"/>
        <rFont val="Times New Roman"/>
        <family val="1"/>
        <charset val="204"/>
      </rPr>
      <t>Организация эффективного управления   имуществом  на территории муниципального образования "Кашинский район"</t>
    </r>
  </si>
  <si>
    <r>
      <t>Показатель задачи  подпрограммы 4.2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Сумма средств, полученная от реализации (использования) муниципального имущества</t>
    </r>
  </si>
  <si>
    <r>
      <rPr>
        <b/>
        <sz val="12"/>
        <rFont val="Times New Roman"/>
        <family val="1"/>
        <charset val="204"/>
      </rPr>
      <t>Мероприятие задачи подпрограммы 4.201:</t>
    </r>
    <r>
      <rPr>
        <sz val="12"/>
        <rFont val="Times New Roman"/>
        <family val="1"/>
        <charset val="204"/>
      </rPr>
      <t xml:space="preserve"> С</t>
    </r>
    <r>
      <rPr>
        <i/>
        <sz val="12"/>
        <rFont val="Times New Roman"/>
        <family val="1"/>
        <charset val="204"/>
      </rPr>
      <t>оставление техпланов объектов недвижимости</t>
    </r>
  </si>
  <si>
    <r>
      <t>Показатель задачи  подпрограммы 4.201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Составлено техпланов объектов недвижимости</t>
    </r>
  </si>
  <si>
    <r>
      <rPr>
        <b/>
        <sz val="12"/>
        <rFont val="Times New Roman"/>
        <family val="1"/>
        <charset val="204"/>
      </rPr>
      <t>Мероприятие задачи подпрограммы 4.202:</t>
    </r>
    <r>
      <rPr>
        <sz val="12"/>
        <rFont val="Times New Roman"/>
        <family val="1"/>
        <charset val="204"/>
      </rPr>
      <t xml:space="preserve"> М</t>
    </r>
    <r>
      <rPr>
        <i/>
        <sz val="12"/>
        <rFont val="Times New Roman"/>
        <family val="1"/>
        <charset val="204"/>
      </rPr>
      <t>ежевание земельных участков</t>
    </r>
  </si>
  <si>
    <r>
      <t>Показательмероприятия  подпрограммы 4.202</t>
    </r>
    <r>
      <rPr>
        <b/>
        <sz val="12"/>
        <rFont val="Times New Roman"/>
        <family val="1"/>
        <charset val="204"/>
      </rPr>
      <t>:</t>
    </r>
    <r>
      <rPr>
        <i/>
        <sz val="12"/>
        <rFont val="Times New Roman"/>
        <family val="1"/>
        <charset val="204"/>
      </rPr>
      <t xml:space="preserve"> Размежёвано земельных участков</t>
    </r>
  </si>
  <si>
    <r>
      <rPr>
        <b/>
        <sz val="12"/>
        <rFont val="Times New Roman"/>
        <family val="1"/>
        <charset val="204"/>
      </rPr>
      <t xml:space="preserve">Мероприятие задачи 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4.203: </t>
    </r>
    <r>
      <rPr>
        <sz val="12"/>
        <rFont val="Times New Roman"/>
        <family val="1"/>
        <charset val="204"/>
      </rPr>
      <t>С</t>
    </r>
    <r>
      <rPr>
        <i/>
        <sz val="12"/>
        <rFont val="Times New Roman"/>
        <family val="1"/>
        <charset val="204"/>
      </rPr>
      <t>одержание имущества казны</t>
    </r>
  </si>
  <si>
    <r>
      <t xml:space="preserve">Показатель мероприятия  подпрограммы 4.203: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</si>
  <si>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rPr>
        <b/>
        <sz val="12"/>
        <rFont val="Times New Roman"/>
        <family val="1"/>
        <charset val="204"/>
      </rPr>
      <t xml:space="preserve">Мероприятие задачи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4.204: </t>
    </r>
    <r>
      <rPr>
        <sz val="12"/>
        <rFont val="Times New Roman"/>
        <family val="1"/>
        <charset val="204"/>
      </rPr>
      <t>О</t>
    </r>
    <r>
      <rPr>
        <i/>
        <sz val="12"/>
        <rFont val="Times New Roman"/>
        <family val="1"/>
        <charset val="204"/>
      </rPr>
      <t>ценка муниципального имущества</t>
    </r>
  </si>
  <si>
    <r>
      <t xml:space="preserve">Показатель задачи  подпрограммы 4.204: </t>
    </r>
    <r>
      <rPr>
        <i/>
        <sz val="12"/>
        <rFont val="Times New Roman"/>
        <family val="1"/>
        <charset val="204"/>
      </rPr>
      <t>Количество отчётов оценки имущества</t>
    </r>
  </si>
  <si>
    <r>
      <t>Задача  подпрограммы 5.1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мест под захоронения</t>
    </r>
  </si>
  <si>
    <r>
      <t>Мероприятие задачи подпрограммы 5.102</t>
    </r>
    <r>
      <rPr>
        <sz val="12"/>
        <color indexed="8"/>
        <rFont val="Times New Roman"/>
        <family val="1"/>
        <charset val="204"/>
      </rPr>
      <t>: Субсидии на с</t>
    </r>
    <r>
      <rPr>
        <i/>
        <sz val="12"/>
        <color indexed="8"/>
        <rFont val="Times New Roman"/>
        <family val="1"/>
        <charset val="204"/>
      </rPr>
      <t>одержание и благоустройство мест  погребений на территории городского поселения - город Кашин</t>
    </r>
  </si>
  <si>
    <r>
      <t>Показатель мероприятия задачи подпрограммы 5.102</t>
    </r>
    <r>
      <rPr>
        <i/>
        <sz val="12"/>
        <color indexed="8"/>
        <rFont val="Times New Roman"/>
        <family val="1"/>
        <charset val="204"/>
      </rPr>
      <t>: Проведено мероприятий по содержанию и ремонту мест погребений</t>
    </r>
  </si>
  <si>
    <r>
      <t>Задача  подпрограммы 5.2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общественного порядка, безопасности граждан, медицинского обслуживания населения в дни масового посещения мест погребений.</t>
    </r>
  </si>
  <si>
    <r>
      <t xml:space="preserve">Административное мероприятие задачи подппрограммы  5.201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сотрудниками правоохранительных органов</t>
    </r>
  </si>
  <si>
    <r>
      <t>Административное мероприятие задачи подпрограммы 5.202</t>
    </r>
    <r>
      <rPr>
        <sz val="12"/>
        <color indexed="8"/>
        <rFont val="Times New Roman"/>
        <family val="1"/>
        <charset val="204"/>
      </rPr>
      <t xml:space="preserve">: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автомобилей скорой помощи вблизи кладбищ</t>
    </r>
  </si>
  <si>
    <t>«Комплексное развитие системы жилищно-коммунальной инфраструктуры муниципального образования «Кашинский район» на 2017-2022 годы»</t>
  </si>
  <si>
    <r>
      <t xml:space="preserve">Показатель мероприятия программы 1.207: </t>
    </r>
    <r>
      <rPr>
        <i/>
        <sz val="12"/>
        <rFont val="Times New Roman"/>
        <family val="1"/>
        <charset val="204"/>
      </rPr>
      <t>Количество отремонтированных домов</t>
    </r>
  </si>
  <si>
    <r>
      <rPr>
        <b/>
        <sz val="12"/>
        <rFont val="Times New Roman"/>
        <family val="1"/>
        <charset val="204"/>
      </rPr>
      <t>Мероприятие задачи подпрограммы 1.208:</t>
    </r>
    <r>
      <rPr>
        <i/>
        <sz val="12"/>
        <rFont val="Times New Roman"/>
        <family val="1"/>
        <charset val="204"/>
      </rPr>
      <t>Субсидия на ремонт канализационных сетей городского поселения-город Кашин</t>
    </r>
  </si>
  <si>
    <r>
      <t xml:space="preserve">Показатель мероприятия программы 1.208: </t>
    </r>
    <r>
      <rPr>
        <i/>
        <sz val="12"/>
        <rFont val="Times New Roman"/>
        <family val="1"/>
        <charset val="204"/>
      </rPr>
      <t>Количество отремонтированных канализационных сетей</t>
    </r>
  </si>
  <si>
    <t>Показатель мероприятия подпрограммы 2.102:   Содержание дорог общего пользования межмуниципального значения на территории Кашинского района</t>
  </si>
  <si>
    <r>
      <t xml:space="preserve">Административное мероприятие  5.101 </t>
    </r>
    <r>
      <rPr>
        <i/>
        <sz val="14"/>
        <color indexed="8"/>
        <rFont val="Times New Roman"/>
        <family val="1"/>
        <charset val="204"/>
      </rPr>
      <t>Ведение архива захоронений</t>
    </r>
  </si>
  <si>
    <r>
      <rPr>
        <b/>
        <sz val="12"/>
        <rFont val="Times New Roman"/>
        <family val="1"/>
        <charset val="204"/>
      </rPr>
      <t>Мероприятие задачи подпрограммы 1.209:</t>
    </r>
    <r>
      <rPr>
        <i/>
        <sz val="12"/>
        <rFont val="Times New Roman"/>
        <family val="1"/>
        <charset val="204"/>
      </rPr>
      <t>Реализация  генерального плана  городского поселения-город Кашин</t>
    </r>
  </si>
  <si>
    <r>
      <t>Мероприятие задачи продпрограммы 2.107:</t>
    </r>
    <r>
      <rPr>
        <i/>
        <sz val="12"/>
        <rFont val="Times New Roman"/>
        <family val="1"/>
        <charset val="204"/>
      </rPr>
      <t xml:space="preserve">  Капитальный ремонт , ремонт и содержание автомбильныхдорог общего пользования местного значения и сооружений на них на территории МО "Кашинский район"</t>
    </r>
  </si>
  <si>
    <r>
      <t xml:space="preserve">Мероприятие задачи   подпрограммы 1.205: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</si>
  <si>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>Количество проектов планировки территорий и межевания территорий под линейные объекты</t>
    </r>
  </si>
  <si>
    <r>
      <rPr>
        <b/>
        <sz val="12"/>
        <rFont val="Times New Roman"/>
        <family val="1"/>
        <charset val="204"/>
      </rPr>
      <t>Мероприятие задачи подпрограммы 1.210:</t>
    </r>
    <r>
      <rPr>
        <i/>
        <sz val="12"/>
        <rFont val="Times New Roman"/>
        <family val="1"/>
        <charset val="204"/>
      </rPr>
      <t>Проект планировки территорий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</si>
  <si>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 xml:space="preserve">Количество проектов планировки территорий </t>
    </r>
  </si>
  <si>
    <r>
      <rPr>
        <b/>
        <sz val="12"/>
        <rFont val="Times New Roman"/>
        <family val="1"/>
        <charset val="204"/>
      </rPr>
      <t>Мероприятие задачи подпрограммы 1.211:</t>
    </r>
    <r>
      <rPr>
        <i/>
        <sz val="12"/>
        <rFont val="Times New Roman"/>
        <family val="1"/>
        <charset val="204"/>
      </rPr>
      <t>Ремонт водопроводных сетей городского поселения-город Кашин</t>
    </r>
  </si>
  <si>
    <t>Показатель мероприятия программы 1.211:Количество отремонтированных канализационных сетей</t>
  </si>
  <si>
    <t>Г</t>
  </si>
  <si>
    <r>
      <t xml:space="preserve">Административное мероприятие задачи  подпрограммы 3.102: </t>
    </r>
    <r>
      <rPr>
        <i/>
        <sz val="12"/>
        <rFont val="Times New Roman"/>
        <family val="1"/>
        <charset val="204"/>
      </rPr>
      <t>Проведение  районных массовых мероприятий с детьми (конкурсы «Безопасное колесо», конкурсы среди общеобразовательных учреждений по профилактике ДТП</t>
    </r>
  </si>
  <si>
    <r>
      <t xml:space="preserve">Показатель  мероприятия  подпрограммы 3.102: </t>
    </r>
    <r>
      <rPr>
        <i/>
        <sz val="12"/>
        <rFont val="Times New Roman"/>
        <family val="1"/>
        <charset val="204"/>
      </rPr>
      <t>Количество проведённых мероприятий</t>
    </r>
  </si>
  <si>
    <r>
      <t xml:space="preserve">Мероприятие задачи  подпрограммы 2.101:  </t>
    </r>
    <r>
      <rPr>
        <i/>
        <sz val="12"/>
        <rFont val="Times New Roman"/>
        <family val="1"/>
        <charset val="204"/>
      </rPr>
      <t>Субсидии на содержание автомобильных дорог и сооружений на них на территории городского поселения-город Кашин</t>
    </r>
  </si>
  <si>
    <r>
      <t>Мероприятие задачи продпрограммы 2.104:</t>
    </r>
    <r>
      <rPr>
        <i/>
        <sz val="12"/>
        <rFont val="Times New Roman"/>
        <family val="1"/>
        <charset val="204"/>
      </rPr>
      <t xml:space="preserve">  Ремонт автомобильных дорог  общего пользования местного значения на территории муниципального образования "Городское поселение -город Кашин"</t>
    </r>
  </si>
  <si>
    <r>
      <t xml:space="preserve">Мероприятие задачи  подпрограммы 1.101: </t>
    </r>
    <r>
      <rPr>
        <i/>
        <sz val="12"/>
        <rFont val="Times New Roman"/>
        <family val="1"/>
        <charset val="204"/>
      </rPr>
      <t>Газификация микрорайона "Восточный"</t>
    </r>
  </si>
  <si>
    <r>
      <rPr>
        <b/>
        <sz val="12"/>
        <rFont val="Times New Roman"/>
        <family val="1"/>
        <charset val="204"/>
      </rPr>
      <t>Мероприятие задачи подпрограммы 1.212: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</si>
  <si>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1.212: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</si>
  <si>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t>Показатель мероприятия подпрограммы 2.201: Количество маршрутов перевозок</t>
  </si>
  <si>
    <t>Показатель мероприятия подпрограммы 5.202:Наличие сотрудников медицинской помощи</t>
  </si>
  <si>
    <r>
      <t xml:space="preserve">Показатель мероприятия подпрограммы 5.101: </t>
    </r>
    <r>
      <rPr>
        <i/>
        <sz val="12"/>
        <rFont val="Times New Roman"/>
        <family val="1"/>
        <charset val="204"/>
      </rPr>
      <t>Наличие отчёта по архиву захоронений</t>
    </r>
  </si>
  <si>
    <t>местные</t>
  </si>
  <si>
    <t>федеральные</t>
  </si>
  <si>
    <r>
      <rPr>
        <b/>
        <sz val="12"/>
        <rFont val="Times New Roman"/>
        <family val="1"/>
        <charset val="204"/>
      </rPr>
      <t xml:space="preserve">Мероприятие задачи подпрограмм1.207: </t>
    </r>
    <r>
      <rPr>
        <i/>
        <sz val="12"/>
        <rFont val="Times New Roman"/>
        <family val="1"/>
        <charset val="204"/>
      </rPr>
      <t>Перечисления на счёт регионального оператора ежемесячных взносов в Фонд капитального ремонта общего имущества многоквартирных домов г.Кашин</t>
    </r>
  </si>
  <si>
    <t>Годы реализации программы</t>
  </si>
  <si>
    <r>
      <rPr>
        <b/>
        <sz val="12"/>
        <rFont val="Times New Roman"/>
        <family val="1"/>
        <charset val="204"/>
      </rPr>
      <t>Мероприятие задачи подпрограммы 1.219</t>
    </r>
    <r>
      <rPr>
        <sz val="12"/>
        <rFont val="Times New Roman"/>
        <family val="1"/>
        <charset val="204"/>
      </rPr>
      <t>: Ремонт входной группы здания МУП "Гостиница"</t>
    </r>
  </si>
  <si>
    <r>
      <t xml:space="preserve">Показатель мероприятия программы 1.219: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</si>
  <si>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t>2021 год</t>
  </si>
  <si>
    <t>2022 год</t>
  </si>
  <si>
    <t>2023 год</t>
  </si>
  <si>
    <t>2024 год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</si>
  <si>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</si>
  <si>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</si>
  <si>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</si>
  <si>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t>2025 год</t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</si>
  <si>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</si>
  <si>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</si>
  <si>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</si>
  <si>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</si>
  <si>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</si>
  <si>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</si>
  <si>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</si>
  <si>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</si>
  <si>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</si>
  <si>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</si>
  <si>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</si>
  <si>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</si>
  <si>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</si>
  <si>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</si>
  <si>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</si>
  <si>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</si>
  <si>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</si>
  <si>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</si>
  <si>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</si>
  <si>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</si>
  <si>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</si>
  <si>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</si>
  <si>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</si>
  <si>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</si>
  <si>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</si>
  <si>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</si>
  <si>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</si>
  <si>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</si>
  <si>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</si>
  <si>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</si>
  <si>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</si>
  <si>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</si>
  <si>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t xml:space="preserve">Показатель :Доля расходов муниципального образования, предусмотренных в рамках муниципальной  программы  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</si>
  <si>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</si>
  <si>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</si>
  <si>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Административное мероприятие задачи  подпрограммы 4.2: </t>
    </r>
    <r>
      <rPr>
        <i/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</si>
  <si>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t xml:space="preserve"> рублей</t>
  </si>
  <si>
    <r>
      <t xml:space="preserve">Задача  подпрограммы 1 </t>
    </r>
    <r>
      <rPr>
        <sz val="10"/>
        <rFont val="Times New Roman"/>
        <family val="1"/>
        <charset val="204"/>
      </rPr>
      <t xml:space="preserve">Снижение риска заболевания бешенством на территории Весьегонского муниципального округа Тверской области </t>
    </r>
  </si>
  <si>
    <t>рублей</t>
  </si>
  <si>
    <r>
      <t xml:space="preserve">Мероприятие 1.1 </t>
    </r>
    <r>
      <rPr>
        <sz val="10"/>
        <rFont val="Times New Roman"/>
        <family val="1"/>
        <charset val="204"/>
      </rPr>
      <t>Профилактика заболевания бешенством среди сельскохозяйственных животных</t>
    </r>
  </si>
  <si>
    <r>
      <rPr>
        <b/>
        <sz val="10"/>
        <rFont val="Times New Roman"/>
        <family val="1"/>
        <charset val="204"/>
      </rPr>
      <t xml:space="preserve">Показатель    1 </t>
    </r>
    <r>
      <rPr>
        <sz val="10"/>
        <rFont val="Times New Roman"/>
        <family val="1"/>
        <charset val="204"/>
      </rPr>
      <t xml:space="preserve">   Количество случаев заболевания бешенством среди сельскохозяйственных животных</t>
    </r>
  </si>
  <si>
    <t>ед</t>
  </si>
  <si>
    <r>
      <rPr>
        <b/>
        <sz val="10"/>
        <rFont val="Times New Roman"/>
        <family val="1"/>
        <charset val="204"/>
      </rPr>
      <t>Мероприятие  1.2</t>
    </r>
    <r>
      <rPr>
        <sz val="10"/>
        <rFont val="Times New Roman"/>
        <family val="1"/>
        <charset val="204"/>
      </rPr>
      <t xml:space="preserve"> Разработка и размещение информационных материалов в средствах массовой информации  по вопросам профилактики  бешенства животных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</si>
  <si>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   Количество  информационных материалов, ежегодно размещенных  в средствах массовой  информации</t>
    </r>
  </si>
  <si>
    <t>ед.</t>
  </si>
  <si>
    <r>
      <rPr>
        <b/>
        <sz val="10"/>
        <rFont val="Times New Roman"/>
        <family val="1"/>
        <charset val="204"/>
      </rPr>
      <t>Мероприятие  1.3</t>
    </r>
    <r>
      <rPr>
        <sz val="10"/>
        <rFont val="Times New Roman"/>
        <family val="1"/>
        <charset val="204"/>
      </rPr>
      <t xml:space="preserve">   Материально-техническое оснащение мероприятий по профилактике и ликвидации  бешенства животных</t>
    </r>
  </si>
  <si>
    <r>
      <rPr>
        <b/>
        <sz val="10"/>
        <rFont val="Times New Roman"/>
        <family val="1"/>
        <charset val="204"/>
      </rPr>
      <t xml:space="preserve">Показатель 1   </t>
    </r>
    <r>
      <rPr>
        <sz val="10"/>
        <rFont val="Times New Roman"/>
        <family val="1"/>
        <charset val="204"/>
      </rPr>
      <t>Количество провакцинированных домашних и сельскохозяйственных животных против бешенства  животных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</si>
  <si>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 xml:space="preserve">  Количество отловленных  животных, подозрительных на заболевание бешенством животных</t>
    </r>
  </si>
  <si>
    <r>
      <t xml:space="preserve">Административное мероприятие 1.4 </t>
    </r>
    <r>
      <rPr>
        <sz val="10"/>
        <rFont val="Times New Roman"/>
        <family val="1"/>
        <charset val="204"/>
      </rPr>
      <t>Проведение мероприятий  межведомственного взаимодействия, направленных на совершенствование  работы по профилактике и ликвидации бешенства животных</t>
    </r>
  </si>
  <si>
    <t xml:space="preserve">да/нет </t>
  </si>
  <si>
    <r>
      <t xml:space="preserve">Показатель 1 </t>
    </r>
    <r>
      <rPr>
        <sz val="10"/>
        <rFont val="Times New Roman"/>
        <family val="1"/>
        <charset val="204"/>
      </rPr>
      <t xml:space="preserve"> Количество ежегодных  проведенных межведомственных совещаний, заседаний, конференций, семинаров</t>
    </r>
  </si>
  <si>
    <r>
      <t xml:space="preserve">Мероприятие  1.5  </t>
    </r>
    <r>
      <rPr>
        <sz val="10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</si>
  <si>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Показатель 1  </t>
    </r>
    <r>
      <rPr>
        <sz val="10"/>
        <rFont val="Times New Roman"/>
        <family val="1"/>
        <charset val="204"/>
      </rPr>
      <t>Количество безнадзорных животных ежегодно подлежащих отлову</t>
    </r>
  </si>
  <si>
    <r>
      <t xml:space="preserve">Задача подпрограммы  2. </t>
    </r>
    <r>
      <rPr>
        <sz val="10"/>
        <rFont val="Times New Roman"/>
        <family val="1"/>
        <charset val="204"/>
      </rPr>
      <t>Информирование населения о санитарно-эпидемиологической обстановке и о принимаемых мерах по обеспечению санитарно-эпидемиологического благополучия населения</t>
    </r>
  </si>
  <si>
    <r>
      <rPr>
        <b/>
        <sz val="10"/>
        <rFont val="Times New Roman"/>
        <family val="1"/>
        <charset val="204"/>
      </rPr>
      <t xml:space="preserve">Административное мероприятие 2.1 </t>
    </r>
    <r>
      <rPr>
        <sz val="10"/>
        <rFont val="Times New Roman"/>
        <family val="1"/>
        <charset val="204"/>
      </rPr>
      <t xml:space="preserve"> Регулярное информирование населения, в том числе через средства массовой информации, о санитарно-эпидемиологической обстановке на территории Весьегонского муниципального округа Тверской области </t>
    </r>
  </si>
  <si>
    <r>
      <t xml:space="preserve">Показатель 1  </t>
    </r>
    <r>
      <rPr>
        <sz val="10"/>
        <rFont val="Times New Roman"/>
        <family val="1"/>
        <charset val="204"/>
      </rPr>
      <t xml:space="preserve"> Наличие доклада о санитарно-эпидемиологической обстановке в Весьегонском муниципальном округе Тверской области </t>
    </r>
  </si>
  <si>
    <r>
      <t xml:space="preserve">Показатель 2  </t>
    </r>
    <r>
      <rPr>
        <sz val="10"/>
        <rFont val="Times New Roman"/>
        <family val="1"/>
        <charset val="204"/>
      </rPr>
      <t xml:space="preserve"> Наличие информационных писем по оценке влияния факторов среды обитания на здоровье населения  Весьегонского муниципального округа Тверской области </t>
    </r>
  </si>
  <si>
    <r>
      <t>Административное мероприятие  2.2</t>
    </r>
    <r>
      <rPr>
        <sz val="10"/>
        <rFont val="Times New Roman"/>
        <family val="1"/>
        <charset val="204"/>
      </rPr>
      <t xml:space="preserve"> Информирование населения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</si>
  <si>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rPr>
        <b/>
        <sz val="10"/>
        <rFont val="Times New Roman"/>
        <family val="1"/>
        <charset val="204"/>
      </rPr>
      <t xml:space="preserve">Показатель 1  </t>
    </r>
    <r>
      <rPr>
        <sz val="10"/>
        <rFont val="Times New Roman"/>
        <family val="1"/>
        <charset val="204"/>
      </rPr>
      <t>Наличие информационных писем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</si>
  <si>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</si>
  <si>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</si>
  <si>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</si>
  <si>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</si>
  <si>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 xml:space="preserve">Показатель мероприятия подпрограммы 1количество публикаций
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</si>
  <si>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</si>
  <si>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</si>
  <si>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</si>
  <si>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</si>
  <si>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</si>
  <si>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</si>
  <si>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</si>
  <si>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</si>
  <si>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</si>
  <si>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</si>
  <si>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</si>
  <si>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1.  Увеличение отремонтированных колодцев на территории муниципального округа 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</si>
  <si>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</si>
  <si>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</si>
  <si>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 1. Увеличение количества отремонтированных домов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</si>
  <si>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</si>
  <si>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</si>
  <si>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</si>
  <si>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</si>
  <si>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</si>
  <si>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</si>
  <si>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</si>
  <si>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</si>
  <si>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</si>
  <si>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 2. Количество замененных светильников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</si>
  <si>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</si>
  <si>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</si>
  <si>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</si>
  <si>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</si>
  <si>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</si>
  <si>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</t>
    </r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</si>
  <si>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</si>
  <si>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Показатель.</t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</si>
  <si>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</si>
  <si>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</si>
  <si>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</si>
  <si>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</si>
  <si>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</si>
  <si>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</si>
  <si>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</si>
  <si>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</si>
  <si>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2026</t>
  </si>
  <si>
    <t>2026 год</t>
  </si>
  <si>
    <t>Приложение 1 к муниципальной программе "«Комплексное развитие системы жилищно-коммунальной инфраструктуры Весьегонского муниципального округа Тверской области" на 2021-2026 годы</t>
  </si>
  <si>
    <t>«Комплексное развитие системы жилищно-коммунальной инфраструктуры  Весьегонского муниципального округа Тверской области" на 2021-2026 годы</t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</si>
  <si>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сносу многоквартирных жилых домов, находящихся в муниципальной собственности"</t>
    </r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</si>
  <si>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</si>
  <si>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Показатель Расширение количества благоустроенной территории (ул. Карла Маркса)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</si>
  <si>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</si>
  <si>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</si>
  <si>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 xml:space="preserve">Показатель:Увеличение количества освещенных ьнаселенных пунктов </t>
  </si>
  <si>
    <t>Показатель. Увеличение отремонтированных воинских захоронений</t>
  </si>
  <si>
    <t>Показатель: Увеличение благоустроенных кладбищ</t>
  </si>
  <si>
    <t>Показатель: Увеличение благоустроенных контейнерных площадок в г. Весьегонск</t>
  </si>
  <si>
    <t>Показатель: Увеличение благоустроенной территории в г. Весьегонск (ул. Карла Маркса)</t>
  </si>
  <si>
    <t>Показатель: Улучшение качества обслуживания населения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</si>
  <si>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</si>
  <si>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</si>
  <si>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</si>
  <si>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</si>
  <si>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t>2021</t>
  </si>
  <si>
    <r>
      <rPr>
        <b/>
        <sz val="12"/>
        <rFont val="Times New Roman"/>
        <family val="1"/>
        <charset val="204"/>
      </rPr>
      <t xml:space="preserve">Мероприятие задачи подпрограммы 2.6. </t>
    </r>
    <r>
      <rPr>
        <sz val="12"/>
        <rFont val="Times New Roman"/>
        <family val="1"/>
        <charset val="204"/>
      </rPr>
      <t>Приобретение установки водопонижения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</si>
  <si>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1.9</t>
    </r>
    <r>
      <rPr>
        <sz val="12"/>
        <color indexed="8"/>
        <rFont val="Times New Roman"/>
        <family val="1"/>
        <charset val="204"/>
      </rPr>
      <t>. Проведение мероприятий посвященных государственным и муниципальным праздникам</t>
    </r>
  </si>
  <si>
    <t>Подпрограмма 3."Обеспечение жилыми помещениями малоимущих многодетных семей"</t>
  </si>
  <si>
    <r>
      <rPr>
        <b/>
        <sz val="12"/>
        <rFont val="Times New Roman"/>
        <family val="1"/>
        <charset val="204"/>
      </rPr>
      <t>Задача подпрограммы 1.</t>
    </r>
    <r>
      <rPr>
        <sz val="12"/>
        <rFont val="Times New Roman"/>
        <family val="1"/>
        <charset val="204"/>
      </rPr>
      <t>"Содействие в решении жилищных проблем малоимущих многодетных семей"</t>
    </r>
  </si>
  <si>
    <r>
      <rPr>
        <b/>
        <sz val="12"/>
        <color theme="1"/>
        <rFont val="Times New Roman"/>
        <family val="1"/>
        <charset val="204"/>
      </rPr>
      <t>Мероприятие 1.1.</t>
    </r>
    <r>
      <rPr>
        <sz val="12"/>
        <color theme="1"/>
        <rFont val="Times New Roman"/>
        <family val="1"/>
        <charset val="204"/>
      </rPr>
      <t>Обеспечение жилыми помещениями малоимущих многодетных семей, нуждающихся в жилых помещениях</t>
    </r>
  </si>
  <si>
    <t xml:space="preserve">Подпрограмма 4 Предупреждение особо опасных заболеваний животных на территории Весьегонского муниципального округа Тверской области </t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</si>
  <si>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</si>
  <si>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</si>
  <si>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t>Мероприятие 5.1. Техническое обследование и снос многоквартирного жилого дома</t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</si>
  <si>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1.3.</t>
    </r>
    <r>
      <rPr>
        <sz val="12"/>
        <color indexed="8"/>
        <rFont val="Times New Roman"/>
        <family val="1"/>
        <charset val="204"/>
      </rPr>
  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  </r>
  </si>
  <si>
    <t>Показатель мероприятия</t>
  </si>
  <si>
    <r>
      <t>Мероприятие задачи подпрограммы 2.1: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</si>
  <si>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2.1.1</t>
    </r>
    <r>
      <rPr>
        <sz val="12"/>
        <rFont val="Times New Roman"/>
        <family val="1"/>
        <charset val="204"/>
      </rPr>
  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  </r>
  </si>
  <si>
    <t>Показатель:Доля расходов муниципального образования, предусмотренных в рамках муниципальной  программы</t>
  </si>
  <si>
    <r>
      <t>Мероприятие задачи подпрограммы 2.2</t>
    </r>
    <r>
      <rPr>
        <sz val="12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  </r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</si>
  <si>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</si>
  <si>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2.3.1</t>
    </r>
    <r>
      <rPr>
        <sz val="12"/>
        <rFont val="Times New Roman"/>
        <family val="1"/>
        <charset val="204"/>
      </rPr>
  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</si>
  <si>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</si>
  <si>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</si>
  <si>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>1Субсидии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</si>
  <si>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2.4.1.</t>
    </r>
    <r>
      <rPr>
        <sz val="12"/>
        <rFont val="Times New Roman"/>
        <family val="1"/>
        <charset val="204"/>
      </rPr>
      <t xml:space="preserve"> Субсидии 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  </r>
  </si>
  <si>
    <r>
      <rPr>
        <b/>
        <sz val="12"/>
        <color theme="1"/>
        <rFont val="Times New Roman"/>
        <family val="1"/>
        <charset val="204"/>
      </rPr>
      <t xml:space="preserve">Мероприятие задачи подпрограммы 2.6. 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</si>
  <si>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2.7</t>
    </r>
    <r>
      <rPr>
        <sz val="12"/>
        <color indexed="8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</si>
  <si>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2.8.</t>
    </r>
    <r>
      <rPr>
        <sz val="12"/>
        <color indexed="8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  </r>
  </si>
  <si>
    <r>
      <rPr>
        <b/>
        <sz val="12"/>
        <color indexed="8"/>
        <rFont val="Times New Roman"/>
        <family val="1"/>
        <charset val="204"/>
      </rPr>
      <t xml:space="preserve"> Мероприятие задачи подпрограммы 2.9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</si>
  <si>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2.10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</si>
  <si>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2.11.</t>
    </r>
    <r>
      <rPr>
        <sz val="12"/>
        <color indexed="8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</si>
  <si>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2.12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  </r>
  </si>
  <si>
    <r>
      <rPr>
        <b/>
        <sz val="12"/>
        <color indexed="8"/>
        <rFont val="Times New Roman"/>
        <family val="1"/>
        <charset val="204"/>
      </rPr>
      <t>Мероприятие задач подпрограммы 2.13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</si>
  <si>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1.4.</t>
    </r>
    <r>
      <rPr>
        <sz val="12"/>
        <color indexed="8"/>
        <rFont val="Times New Roman"/>
        <family val="1"/>
        <charset val="204"/>
      </rPr>
      <t>Субсидии юридическим лицам и индивидуальным предпринимателям на финансовое обеспечвение затрат необходимых для погашения просроченной кредиторской задолженности</t>
    </r>
  </si>
  <si>
    <r>
      <rPr>
        <b/>
        <sz val="12"/>
        <rFont val="Times New Roman"/>
        <family val="1"/>
        <charset val="204"/>
      </rPr>
      <t>Мероприятие 6.2.</t>
    </r>
    <r>
      <rPr>
        <sz val="12"/>
        <rFont val="Times New Roman"/>
        <family val="1"/>
        <charset val="204"/>
      </rPr>
      <t xml:space="preserve"> Содержание муниципального жилого фонда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</si>
</sst>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"/>
    <numFmt numFmtId="166" formatCode="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47" fillId="0" borderId="29">
      <alignment vertical="top" wrapText="1"/>
    </xf>
    <xf numFmtId="0" fontId="48" fillId="0" borderId="30">
      <alignment vertical="top" wrapText="1"/>
    </xf>
    <xf numFmtId="164" fontId="46" fillId="0" borderId="0" applyFont="0" applyFill="0" applyBorder="0" applyAlignment="0" applyProtection="0"/>
    <xf numFmtId="0" fontId="46" fillId="0" borderId="0"/>
    <xf numFmtId="0" fontId="45" fillId="0" borderId="0"/>
    <xf numFmtId="0" fontId="49" fillId="0" borderId="0">
      <alignment vertical="top" wrapText="1"/>
    </xf>
    <xf numFmtId="0" fontId="50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2" fillId="9" borderId="0"/>
    <xf numFmtId="0" fontId="53" fillId="0" borderId="30">
      <alignment horizontal="center" vertical="center" wrapText="1"/>
    </xf>
    <xf numFmtId="1" fontId="53" fillId="0" borderId="30">
      <alignment horizontal="left" vertical="top" wrapText="1" indent="2"/>
    </xf>
    <xf numFmtId="0" fontId="53" fillId="0" borderId="0"/>
    <xf numFmtId="1" fontId="53" fillId="0" borderId="30">
      <alignment horizontal="center" vertical="top" shrinkToFit="1"/>
    </xf>
    <xf numFmtId="0" fontId="48" fillId="0" borderId="30">
      <alignment horizontal="left"/>
    </xf>
    <xf numFmtId="4" fontId="53" fillId="0" borderId="30">
      <alignment horizontal="right" vertical="top" shrinkToFit="1"/>
    </xf>
    <xf numFmtId="4" fontId="48" fillId="8" borderId="30">
      <alignment horizontal="right" vertical="top" shrinkToFit="1"/>
    </xf>
    <xf numFmtId="0" fontId="53" fillId="0" borderId="0">
      <alignment wrapText="1"/>
    </xf>
    <xf numFmtId="0" fontId="53" fillId="0" borderId="0">
      <alignment horizontal="left" wrapText="1"/>
    </xf>
    <xf numFmtId="10" fontId="53" fillId="0" borderId="30">
      <alignment horizontal="right" vertical="top" shrinkToFit="1"/>
    </xf>
    <xf numFmtId="10" fontId="48" fillId="8" borderId="30">
      <alignment horizontal="right" vertical="top" shrinkToFit="1"/>
    </xf>
    <xf numFmtId="0" fontId="54" fillId="0" borderId="0">
      <alignment horizontal="center" wrapText="1"/>
    </xf>
    <xf numFmtId="0" fontId="54" fillId="0" borderId="0">
      <alignment horizontal="center"/>
    </xf>
    <xf numFmtId="0" fontId="53" fillId="0" borderId="0">
      <alignment horizontal="right"/>
    </xf>
    <xf numFmtId="0" fontId="53" fillId="0" borderId="0">
      <alignment vertical="top"/>
    </xf>
    <xf numFmtId="0" fontId="48" fillId="0" borderId="30">
      <alignment vertical="top" wrapText="1"/>
    </xf>
    <xf numFmtId="4" fontId="48" fillId="10" borderId="30">
      <alignment horizontal="right" vertical="top" shrinkToFit="1"/>
    </xf>
    <xf numFmtId="10" fontId="48" fillId="10" borderId="30">
      <alignment horizontal="right" vertical="top" shrinkToFit="1"/>
    </xf>
    <xf numFmtId="0" fontId="50" fillId="0" borderId="0"/>
    <xf numFmtId="0" fontId="55" fillId="0" borderId="0"/>
    <xf numFmtId="0" fontId="55" fillId="0" borderId="0"/>
    <xf numFmtId="0" fontId="56" fillId="9" borderId="0"/>
  </cellStyleXfs>
  <cellXfs count="3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/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 applyAlignment="1">
      <alignment horizontal="justify"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top" wrapText="1"/>
    </xf>
    <xf numFmtId="0" fontId="17" fillId="2" borderId="0" xfId="0" applyFont="1" applyFill="1"/>
    <xf numFmtId="0" fontId="17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0" fillId="4" borderId="0" xfId="0" applyFont="1" applyFill="1"/>
    <xf numFmtId="0" fontId="0" fillId="4" borderId="0" xfId="0" applyFill="1" applyAlignment="1"/>
    <xf numFmtId="0" fontId="14" fillId="0" borderId="0" xfId="0" applyFont="1" applyFill="1"/>
    <xf numFmtId="0" fontId="30" fillId="4" borderId="0" xfId="0" applyFont="1" applyFill="1"/>
    <xf numFmtId="0" fontId="31" fillId="4" borderId="0" xfId="0" applyFont="1" applyFill="1"/>
    <xf numFmtId="0" fontId="14" fillId="4" borderId="0" xfId="0" applyFont="1" applyFill="1"/>
    <xf numFmtId="0" fontId="28" fillId="4" borderId="0" xfId="0" applyFont="1" applyFill="1" applyAlignment="1"/>
    <xf numFmtId="166" fontId="3" fillId="4" borderId="2" xfId="0" applyNumberFormat="1" applyFont="1" applyFill="1" applyBorder="1" applyAlignment="1">
      <alignment horizontal="center" vertical="top" wrapText="1"/>
    </xf>
    <xf numFmtId="166" fontId="4" fillId="4" borderId="2" xfId="0" applyNumberFormat="1" applyFont="1" applyFill="1" applyBorder="1" applyAlignment="1">
      <alignment horizontal="center" vertical="top" wrapText="1"/>
    </xf>
    <xf numFmtId="166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1" fillId="4" borderId="2" xfId="0" applyNumberFormat="1" applyFont="1" applyFill="1" applyBorder="1" applyAlignment="1">
      <alignment horizontal="center" vertical="top" wrapText="1"/>
    </xf>
    <xf numFmtId="166" fontId="16" fillId="4" borderId="2" xfId="0" applyNumberFormat="1" applyFont="1" applyFill="1" applyBorder="1" applyAlignment="1">
      <alignment horizontal="center"/>
    </xf>
    <xf numFmtId="166" fontId="18" fillId="4" borderId="2" xfId="0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0" fontId="8" fillId="2" borderId="4" xfId="0" applyFont="1" applyFill="1" applyBorder="1"/>
    <xf numFmtId="0" fontId="14" fillId="2" borderId="5" xfId="0" applyFont="1" applyFill="1" applyBorder="1"/>
    <xf numFmtId="0" fontId="14" fillId="2" borderId="0" xfId="0" applyFont="1" applyFill="1" applyBorder="1"/>
    <xf numFmtId="166" fontId="8" fillId="2" borderId="4" xfId="0" applyNumberFormat="1" applyFont="1" applyFill="1" applyBorder="1"/>
    <xf numFmtId="166" fontId="8" fillId="2" borderId="3" xfId="0" applyNumberFormat="1" applyFont="1" applyFill="1" applyBorder="1"/>
    <xf numFmtId="0" fontId="31" fillId="4" borderId="4" xfId="0" applyFont="1" applyFill="1" applyBorder="1"/>
    <xf numFmtId="166" fontId="8" fillId="2" borderId="6" xfId="0" applyNumberFormat="1" applyFont="1" applyFill="1" applyBorder="1"/>
    <xf numFmtId="166" fontId="8" fillId="2" borderId="0" xfId="0" applyNumberFormat="1" applyFont="1" applyFill="1"/>
    <xf numFmtId="0" fontId="14" fillId="4" borderId="4" xfId="0" applyFont="1" applyFill="1" applyBorder="1"/>
    <xf numFmtId="0" fontId="14" fillId="2" borderId="6" xfId="0" applyFont="1" applyFill="1" applyBorder="1"/>
    <xf numFmtId="166" fontId="14" fillId="2" borderId="6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6" fontId="0" fillId="2" borderId="6" xfId="0" applyNumberFormat="1" applyFill="1" applyBorder="1"/>
    <xf numFmtId="166" fontId="14" fillId="2" borderId="5" xfId="0" applyNumberFormat="1" applyFont="1" applyFill="1" applyBorder="1"/>
    <xf numFmtId="166" fontId="4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top" wrapText="1"/>
    </xf>
    <xf numFmtId="166" fontId="16" fillId="4" borderId="2" xfId="0" applyNumberFormat="1" applyFont="1" applyFill="1" applyBorder="1" applyAlignment="1">
      <alignment horizontal="center" vertical="top"/>
    </xf>
    <xf numFmtId="1" fontId="16" fillId="4" borderId="2" xfId="0" applyNumberFormat="1" applyFont="1" applyFill="1" applyBorder="1" applyAlignment="1">
      <alignment horizontal="center" vertical="top"/>
    </xf>
    <xf numFmtId="166" fontId="32" fillId="4" borderId="2" xfId="0" applyNumberFormat="1" applyFont="1" applyFill="1" applyBorder="1" applyAlignment="1">
      <alignment horizontal="center" vertical="top" wrapText="1"/>
    </xf>
    <xf numFmtId="166" fontId="32" fillId="4" borderId="2" xfId="0" applyNumberFormat="1" applyFont="1" applyFill="1" applyBorder="1" applyAlignment="1">
      <alignment horizontal="center"/>
    </xf>
    <xf numFmtId="166" fontId="32" fillId="0" borderId="2" xfId="0" applyNumberFormat="1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top" wrapText="1"/>
    </xf>
    <xf numFmtId="166" fontId="20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vertical="top" wrapText="1"/>
    </xf>
    <xf numFmtId="166" fontId="19" fillId="4" borderId="2" xfId="0" applyNumberFormat="1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vertical="top" wrapText="1"/>
    </xf>
    <xf numFmtId="166" fontId="20" fillId="4" borderId="2" xfId="0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right" vertical="top" wrapText="1"/>
    </xf>
    <xf numFmtId="0" fontId="20" fillId="4" borderId="2" xfId="0" applyFont="1" applyFill="1" applyBorder="1" applyAlignment="1">
      <alignment horizontal="justify" vertical="top" wrapText="1"/>
    </xf>
    <xf numFmtId="0" fontId="22" fillId="4" borderId="2" xfId="0" applyFont="1" applyFill="1" applyBorder="1" applyAlignment="1">
      <alignment vertical="top" wrapText="1"/>
    </xf>
    <xf numFmtId="166" fontId="19" fillId="4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left" vertical="top" wrapText="1"/>
    </xf>
    <xf numFmtId="166" fontId="19" fillId="0" borderId="2" xfId="0" applyNumberFormat="1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 vertical="top" wrapText="1"/>
    </xf>
    <xf numFmtId="0" fontId="33" fillId="4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wrapText="1"/>
    </xf>
    <xf numFmtId="166" fontId="24" fillId="4" borderId="2" xfId="0" applyNumberFormat="1" applyFont="1" applyFill="1" applyBorder="1" applyAlignment="1">
      <alignment horizontal="center"/>
    </xf>
    <xf numFmtId="0" fontId="24" fillId="4" borderId="2" xfId="0" applyFont="1" applyFill="1" applyBorder="1"/>
    <xf numFmtId="166" fontId="21" fillId="4" borderId="2" xfId="0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166" fontId="25" fillId="4" borderId="2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wrapText="1"/>
    </xf>
    <xf numFmtId="1" fontId="21" fillId="4" borderId="2" xfId="0" applyNumberFormat="1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wrapText="1"/>
    </xf>
    <xf numFmtId="0" fontId="34" fillId="4" borderId="2" xfId="0" applyFont="1" applyFill="1" applyBorder="1" applyAlignment="1">
      <alignment horizontal="center"/>
    </xf>
    <xf numFmtId="0" fontId="19" fillId="4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3" fillId="4" borderId="18" xfId="0" applyNumberFormat="1" applyFont="1" applyFill="1" applyBorder="1" applyAlignment="1">
      <alignment horizontal="center" vertical="top" wrapText="1"/>
    </xf>
    <xf numFmtId="166" fontId="3" fillId="4" borderId="8" xfId="0" applyNumberFormat="1" applyFont="1" applyFill="1" applyBorder="1" applyAlignment="1">
      <alignment horizontal="center"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1" fontId="14" fillId="2" borderId="0" xfId="0" applyNumberFormat="1" applyFont="1" applyFill="1"/>
    <xf numFmtId="166" fontId="14" fillId="2" borderId="3" xfId="0" applyNumberFormat="1" applyFont="1" applyFill="1" applyBorder="1"/>
    <xf numFmtId="0" fontId="8" fillId="2" borderId="20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top" wrapText="1"/>
    </xf>
    <xf numFmtId="1" fontId="16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wrapText="1"/>
    </xf>
    <xf numFmtId="1" fontId="19" fillId="4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4" borderId="2" xfId="0" applyFont="1" applyFill="1" applyBorder="1" applyAlignment="1">
      <alignment horizontal="justify" vertical="top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166" fontId="14" fillId="2" borderId="0" xfId="0" applyNumberFormat="1" applyFont="1" applyFill="1" applyBorder="1"/>
    <xf numFmtId="166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/>
    <xf numFmtId="0" fontId="31" fillId="4" borderId="20" xfId="0" applyFont="1" applyFill="1" applyBorder="1"/>
    <xf numFmtId="0" fontId="31" fillId="4" borderId="0" xfId="0" applyFont="1" applyFill="1" applyBorder="1"/>
    <xf numFmtId="0" fontId="14" fillId="4" borderId="0" xfId="0" applyFont="1" applyFill="1" applyBorder="1"/>
    <xf numFmtId="166" fontId="0" fillId="2" borderId="0" xfId="0" applyNumberFormat="1" applyFill="1" applyBorder="1"/>
    <xf numFmtId="2" fontId="8" fillId="2" borderId="0" xfId="0" applyNumberFormat="1" applyFont="1" applyFill="1" applyBorder="1"/>
    <xf numFmtId="165" fontId="8" fillId="2" borderId="6" xfId="0" applyNumberFormat="1" applyFont="1" applyFill="1" applyBorder="1"/>
    <xf numFmtId="165" fontId="8" fillId="2" borderId="5" xfId="0" applyNumberFormat="1" applyFont="1" applyFill="1" applyBorder="1"/>
    <xf numFmtId="1" fontId="20" fillId="4" borderId="2" xfId="0" applyNumberFormat="1" applyFont="1" applyFill="1" applyBorder="1" applyAlignment="1">
      <alignment horizontal="center" vertical="center" wrapText="1"/>
    </xf>
    <xf numFmtId="166" fontId="19" fillId="4" borderId="2" xfId="0" applyNumberFormat="1" applyFont="1" applyFill="1" applyBorder="1" applyAlignment="1">
      <alignment horizontal="center" vertical="center" wrapText="1"/>
    </xf>
    <xf numFmtId="166" fontId="19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/>
    </xf>
    <xf numFmtId="166" fontId="19" fillId="5" borderId="2" xfId="0" applyNumberFormat="1" applyFont="1" applyFill="1" applyBorder="1" applyAlignment="1">
      <alignment horizontal="center" vertical="top" wrapText="1"/>
    </xf>
    <xf numFmtId="166" fontId="20" fillId="0" borderId="2" xfId="0" applyNumberFormat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0" fillId="5" borderId="2" xfId="0" applyFont="1" applyFill="1" applyBorder="1" applyAlignment="1">
      <alignment horizontal="justify"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top" wrapText="1"/>
    </xf>
    <xf numFmtId="166" fontId="20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0" fillId="4" borderId="2" xfId="0" applyFont="1" applyFill="1" applyBorder="1" applyAlignment="1">
      <alignment vertical="top" wrapText="1"/>
    </xf>
    <xf numFmtId="0" fontId="42" fillId="4" borderId="2" xfId="0" applyFont="1" applyFill="1" applyBorder="1" applyAlignment="1">
      <alignment vertical="top" wrapText="1"/>
    </xf>
    <xf numFmtId="0" fontId="36" fillId="4" borderId="2" xfId="0" applyFont="1" applyFill="1" applyBorder="1" applyAlignment="1">
      <alignment vertical="top" wrapText="1"/>
    </xf>
    <xf numFmtId="0" fontId="43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28" fillId="0" borderId="2" xfId="0" applyFont="1" applyBorder="1" applyAlignment="1">
      <alignment wrapText="1"/>
    </xf>
    <xf numFmtId="0" fontId="28" fillId="0" borderId="0" xfId="0" applyFont="1"/>
    <xf numFmtId="0" fontId="28" fillId="0" borderId="2" xfId="0" applyFont="1" applyBorder="1"/>
    <xf numFmtId="0" fontId="41" fillId="4" borderId="2" xfId="0" applyFont="1" applyFill="1" applyBorder="1" applyAlignment="1">
      <alignment horizontal="left" vertical="top" wrapText="1"/>
    </xf>
    <xf numFmtId="0" fontId="39" fillId="0" borderId="0" xfId="0" applyFont="1"/>
    <xf numFmtId="4" fontId="19" fillId="4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justify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0" fontId="40" fillId="4" borderId="28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justify" vertical="center" wrapText="1"/>
    </xf>
    <xf numFmtId="0" fontId="40" fillId="5" borderId="28" xfId="0" applyFont="1" applyFill="1" applyBorder="1" applyAlignment="1">
      <alignment horizontal="justify" vertical="center" wrapText="1"/>
    </xf>
    <xf numFmtId="4" fontId="40" fillId="5" borderId="2" xfId="0" applyNumberFormat="1" applyFont="1" applyFill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 vertical="center" wrapText="1"/>
    </xf>
    <xf numFmtId="0" fontId="14" fillId="5" borderId="0" xfId="0" applyFont="1" applyFill="1"/>
    <xf numFmtId="4" fontId="19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justify" vertical="top" wrapText="1"/>
    </xf>
    <xf numFmtId="4" fontId="20" fillId="0" borderId="2" xfId="0" applyNumberFormat="1" applyFont="1" applyFill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9" fillId="0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 wrapText="1"/>
    </xf>
    <xf numFmtId="4" fontId="20" fillId="7" borderId="2" xfId="0" applyNumberFormat="1" applyFont="1" applyFill="1" applyBorder="1" applyAlignment="1">
      <alignment horizontal="center" vertical="center" wrapText="1"/>
    </xf>
    <xf numFmtId="166" fontId="20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horizontal="left" vertical="center" wrapText="1"/>
    </xf>
    <xf numFmtId="0" fontId="14" fillId="7" borderId="0" xfId="0" applyFont="1" applyFill="1"/>
    <xf numFmtId="0" fontId="19" fillId="4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/>
    </xf>
    <xf numFmtId="49" fontId="20" fillId="6" borderId="2" xfId="0" applyNumberFormat="1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center" vertical="top" wrapText="1"/>
    </xf>
    <xf numFmtId="1" fontId="19" fillId="6" borderId="2" xfId="0" applyNumberFormat="1" applyFont="1" applyFill="1" applyBorder="1" applyAlignment="1">
      <alignment horizontal="center" vertical="top" wrapText="1"/>
    </xf>
    <xf numFmtId="4" fontId="19" fillId="6" borderId="2" xfId="0" applyNumberFormat="1" applyFont="1" applyFill="1" applyBorder="1" applyAlignment="1">
      <alignment horizontal="center" vertical="center" wrapText="1"/>
    </xf>
    <xf numFmtId="4" fontId="20" fillId="6" borderId="2" xfId="0" applyNumberFormat="1" applyFont="1" applyFill="1" applyBorder="1" applyAlignment="1">
      <alignment horizontal="center" vertical="center" wrapText="1"/>
    </xf>
    <xf numFmtId="49" fontId="20" fillId="7" borderId="2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5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166" fontId="19" fillId="7" borderId="2" xfId="0" applyNumberFormat="1" applyFont="1" applyFill="1" applyBorder="1" applyAlignment="1">
      <alignment horizontal="center" vertical="top" wrapText="1"/>
    </xf>
    <xf numFmtId="4" fontId="19" fillId="7" borderId="2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top" wrapText="1"/>
    </xf>
    <xf numFmtId="0" fontId="20" fillId="4" borderId="28" xfId="0" applyFont="1" applyFill="1" applyBorder="1" applyAlignment="1">
      <alignment vertical="top" wrapText="1"/>
    </xf>
    <xf numFmtId="0" fontId="33" fillId="4" borderId="2" xfId="0" applyFont="1" applyFill="1" applyBorder="1" applyAlignment="1">
      <alignment horizontal="justify"/>
    </xf>
    <xf numFmtId="0" fontId="19" fillId="4" borderId="28" xfId="0" applyFont="1" applyFill="1" applyBorder="1" applyAlignment="1">
      <alignment vertical="top" wrapText="1"/>
    </xf>
    <xf numFmtId="0" fontId="21" fillId="4" borderId="2" xfId="0" applyFont="1" applyFill="1" applyBorder="1" applyAlignment="1">
      <alignment horizontal="left" vertical="center" wrapText="1"/>
    </xf>
    <xf numFmtId="0" fontId="8" fillId="4" borderId="0" xfId="0" applyFont="1" applyFill="1"/>
    <xf numFmtId="49" fontId="19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top" wrapText="1"/>
    </xf>
    <xf numFmtId="0" fontId="8" fillId="7" borderId="0" xfId="0" applyFont="1" applyFill="1"/>
    <xf numFmtId="0" fontId="35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top" wrapText="1"/>
    </xf>
    <xf numFmtId="0" fontId="21" fillId="4" borderId="2" xfId="5" applyFont="1" applyFill="1" applyBorder="1" applyAlignment="1">
      <alignment horizontal="justify" vertical="center" wrapText="1"/>
    </xf>
    <xf numFmtId="0" fontId="19" fillId="7" borderId="2" xfId="0" applyFont="1" applyFill="1" applyBorder="1" applyAlignment="1">
      <alignment horizontal="left" vertical="top" wrapText="1"/>
    </xf>
    <xf numFmtId="1" fontId="19" fillId="7" borderId="2" xfId="0" applyNumberFormat="1" applyFont="1" applyFill="1" applyBorder="1" applyAlignment="1">
      <alignment horizontal="center" vertical="center" wrapText="1"/>
    </xf>
    <xf numFmtId="1" fontId="20" fillId="7" borderId="2" xfId="0" applyNumberFormat="1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vertical="top" wrapText="1"/>
    </xf>
    <xf numFmtId="1" fontId="19" fillId="7" borderId="2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36" fillId="4" borderId="28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7" fillId="4" borderId="28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</cellXfs>
  <cellStyles count="35">
    <cellStyle name="br" xfId="7"/>
    <cellStyle name="col" xfId="8"/>
    <cellStyle name="style0" xfId="9"/>
    <cellStyle name="style0 2" xfId="32"/>
    <cellStyle name="td" xfId="10"/>
    <cellStyle name="td 2" xfId="33"/>
    <cellStyle name="tr" xfId="1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2"/>
  <sheetViews>
    <sheetView topLeftCell="X1" zoomScale="60" zoomScaleNormal="60" zoomScaleSheetLayoutView="100" workbookViewId="0">
      <pane ySplit="1" topLeftCell="A2" activePane="bottomLeft" state="frozen"/>
      <selection pane="bottomLeft" activeCell="AG37" sqref="AG37"/>
    </sheetView>
  </sheetViews>
  <sheetFormatPr defaultRowHeight="15" x14ac:dyDescent="0.25"/>
  <cols>
    <col min="1" max="1" width="4.7109375" customWidth="1"/>
    <col min="2" max="2" width="5.140625" customWidth="1"/>
    <col min="3" max="3" width="4.42578125" style="4" customWidth="1"/>
    <col min="4" max="4" width="0.5703125" style="4" customWidth="1"/>
    <col min="5" max="6" width="4.42578125" style="4" hidden="1" customWidth="1"/>
    <col min="7" max="7" width="3.7109375" style="4" hidden="1" customWidth="1"/>
    <col min="8" max="8" width="4.42578125" style="4" hidden="1" customWidth="1"/>
    <col min="9" max="9" width="71.5703125" customWidth="1"/>
    <col min="10" max="10" width="40.5703125" customWidth="1"/>
    <col min="11" max="13" width="4.42578125" customWidth="1"/>
    <col min="14" max="14" width="11.140625" customWidth="1"/>
    <col min="15" max="15" width="15.85546875" customWidth="1"/>
    <col min="16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4.28515625" style="25" customWidth="1"/>
    <col min="26" max="26" width="4.85546875" style="25" customWidth="1"/>
    <col min="27" max="27" width="4.5703125" style="25" customWidth="1"/>
    <col min="28" max="28" width="59.5703125" customWidth="1"/>
    <col min="29" max="29" width="11.7109375" customWidth="1"/>
    <col min="30" max="30" width="20" hidden="1" customWidth="1"/>
    <col min="31" max="31" width="10.85546875" hidden="1" customWidth="1"/>
    <col min="32" max="32" width="10.7109375" hidden="1" customWidth="1"/>
    <col min="33" max="33" width="9.7109375" customWidth="1"/>
    <col min="34" max="34" width="13.140625" customWidth="1"/>
    <col min="35" max="35" width="10.5703125" customWidth="1"/>
    <col min="36" max="36" width="11.85546875" customWidth="1"/>
    <col min="37" max="37" width="11.5703125" customWidth="1"/>
    <col min="38" max="38" width="11.85546875" customWidth="1"/>
    <col min="39" max="39" width="10.7109375" customWidth="1"/>
    <col min="40" max="40" width="9.5703125" customWidth="1"/>
    <col min="41" max="41" width="18" style="1" customWidth="1"/>
    <col min="42" max="42" width="1.7109375" style="1" customWidth="1"/>
    <col min="43" max="43" width="26.28515625" style="1" customWidth="1"/>
    <col min="44" max="44" width="11.28515625" style="1" customWidth="1"/>
    <col min="45" max="45" width="16" style="1" customWidth="1"/>
    <col min="46" max="46" width="11.5703125" style="1" customWidth="1"/>
    <col min="47" max="47" width="12.7109375" style="1" customWidth="1"/>
    <col min="48" max="50" width="13.140625" style="1" customWidth="1"/>
    <col min="51" max="51" width="22.28515625" style="1" customWidth="1"/>
    <col min="52" max="95" width="9.140625" style="1" customWidth="1"/>
  </cols>
  <sheetData>
    <row r="1" spans="1:95" ht="18.75" x14ac:dyDescent="0.3">
      <c r="A1" s="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23"/>
      <c r="AJ1" s="23"/>
      <c r="AK1" s="23"/>
      <c r="AL1" s="23"/>
      <c r="AO1" s="1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95" ht="66" customHeight="1" x14ac:dyDescent="0.25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A2" s="24"/>
      <c r="AB2" s="9"/>
      <c r="AC2" s="9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1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95" ht="27" customHeight="1" x14ac:dyDescent="0.25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4"/>
      <c r="U3" s="24"/>
      <c r="V3" s="24"/>
      <c r="W3" s="24"/>
      <c r="X3" s="24"/>
      <c r="Y3" s="24"/>
      <c r="Z3" s="24"/>
      <c r="AA3" s="24"/>
      <c r="AB3" s="9"/>
      <c r="AC3" s="9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1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95" s="3" customFormat="1" ht="8.25" customHeight="1" x14ac:dyDescent="0.3">
      <c r="A4" s="6"/>
      <c r="B4" s="6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13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15"/>
    </row>
    <row r="5" spans="1:95" s="3" customFormat="1" ht="18.75" x14ac:dyDescent="0.3">
      <c r="A5" s="6"/>
      <c r="B5" s="6"/>
      <c r="C5" s="304" t="s">
        <v>21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13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15"/>
    </row>
    <row r="6" spans="1:95" s="3" customFormat="1" ht="18.75" x14ac:dyDescent="0.25">
      <c r="A6" s="10"/>
      <c r="B6" s="10"/>
      <c r="C6" s="305" t="s">
        <v>150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8"/>
    </row>
    <row r="7" spans="1:95" s="3" customFormat="1" ht="18.75" x14ac:dyDescent="0.3">
      <c r="A7" s="29"/>
      <c r="B7" s="29"/>
      <c r="C7" s="306" t="s">
        <v>19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13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8"/>
      <c r="BA7" s="18"/>
    </row>
    <row r="8" spans="1:95" s="3" customFormat="1" ht="18.75" x14ac:dyDescent="0.3">
      <c r="A8" s="29"/>
      <c r="B8" s="29"/>
      <c r="C8" s="304" t="s">
        <v>46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13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8"/>
      <c r="BA8" s="18"/>
    </row>
    <row r="9" spans="1:95" s="3" customFormat="1" ht="8.25" customHeight="1" x14ac:dyDescent="0.3">
      <c r="A9" s="29"/>
      <c r="B9" s="29"/>
      <c r="C9" s="305" t="s">
        <v>20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19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8"/>
      <c r="BA9" s="18"/>
    </row>
    <row r="10" spans="1:95" s="8" customFormat="1" ht="19.5" x14ac:dyDescent="0.35">
      <c r="A10" s="29"/>
      <c r="B10" s="29"/>
      <c r="C10" s="29"/>
      <c r="D10" s="29"/>
      <c r="E10" s="29"/>
      <c r="F10" s="29"/>
      <c r="G10" s="29"/>
      <c r="H10" s="29"/>
      <c r="I10" s="30" t="s">
        <v>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1"/>
      <c r="V10" s="31"/>
      <c r="W10" s="31"/>
      <c r="X10" s="31"/>
      <c r="Y10" s="31"/>
      <c r="Z10" s="31"/>
      <c r="AA10" s="31"/>
      <c r="AB10" s="30"/>
      <c r="AC10" s="3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8" customFormat="1" ht="15.75" customHeight="1" x14ac:dyDescent="0.3">
      <c r="A11" s="29"/>
      <c r="B11" s="29"/>
      <c r="C11" s="29"/>
      <c r="D11" s="29"/>
      <c r="E11" s="29"/>
      <c r="F11" s="29"/>
      <c r="G11" s="29"/>
      <c r="H11" s="29"/>
      <c r="I11" s="298" t="s">
        <v>22</v>
      </c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1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15.75" customHeight="1" x14ac:dyDescent="0.3">
      <c r="A12" s="32"/>
      <c r="B12" s="32"/>
      <c r="C12" s="32"/>
      <c r="D12" s="32"/>
      <c r="E12" s="32"/>
      <c r="F12" s="32"/>
      <c r="G12" s="32"/>
      <c r="H12" s="32"/>
      <c r="I12" s="298" t="s">
        <v>23</v>
      </c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1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95" ht="9" customHeight="1" x14ac:dyDescent="0.3">
      <c r="A13" s="32"/>
      <c r="B13" s="32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  <c r="AB13" s="33"/>
      <c r="AC13" s="33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1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95" s="26" customFormat="1" ht="52.5" customHeight="1" x14ac:dyDescent="0.25">
      <c r="A14" s="284" t="s">
        <v>9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91"/>
      <c r="R14" s="291" t="s">
        <v>13</v>
      </c>
      <c r="S14" s="287"/>
      <c r="T14" s="287"/>
      <c r="U14" s="287"/>
      <c r="V14" s="287"/>
      <c r="W14" s="287"/>
      <c r="X14" s="287"/>
      <c r="Y14" s="287"/>
      <c r="Z14" s="287"/>
      <c r="AA14" s="292"/>
      <c r="AB14" s="287" t="s">
        <v>14</v>
      </c>
      <c r="AC14" s="284" t="s">
        <v>2</v>
      </c>
      <c r="AD14" s="287"/>
      <c r="AE14" s="287"/>
      <c r="AF14" s="287"/>
      <c r="AG14" s="287"/>
      <c r="AH14" s="162"/>
      <c r="AI14" s="162"/>
      <c r="AJ14" s="162"/>
      <c r="AK14" s="162"/>
      <c r="AL14" s="162"/>
      <c r="AM14" s="290" t="s">
        <v>10</v>
      </c>
      <c r="AN14" s="290"/>
      <c r="AO14" s="9"/>
    </row>
    <row r="15" spans="1:95" s="26" customFormat="1" ht="15" customHeight="1" thickBot="1" x14ac:dyDescent="0.3">
      <c r="A15" s="291" t="s">
        <v>16</v>
      </c>
      <c r="B15" s="287"/>
      <c r="C15" s="292"/>
      <c r="D15" s="291" t="s">
        <v>17</v>
      </c>
      <c r="E15" s="292"/>
      <c r="F15" s="291" t="s">
        <v>18</v>
      </c>
      <c r="G15" s="292"/>
      <c r="H15" s="287" t="s">
        <v>15</v>
      </c>
      <c r="I15" s="287"/>
      <c r="J15" s="287"/>
      <c r="K15" s="287"/>
      <c r="L15" s="287"/>
      <c r="M15" s="287"/>
      <c r="N15" s="287"/>
      <c r="O15" s="287"/>
      <c r="P15" s="287"/>
      <c r="Q15" s="287"/>
      <c r="R15" s="293"/>
      <c r="S15" s="289"/>
      <c r="T15" s="289"/>
      <c r="U15" s="289"/>
      <c r="V15" s="289"/>
      <c r="W15" s="289"/>
      <c r="X15" s="289"/>
      <c r="Y15" s="289"/>
      <c r="Z15" s="289"/>
      <c r="AA15" s="294"/>
      <c r="AB15" s="289"/>
      <c r="AC15" s="286"/>
      <c r="AD15" s="288"/>
      <c r="AE15" s="288"/>
      <c r="AF15" s="288"/>
      <c r="AG15" s="289"/>
      <c r="AH15" s="163"/>
      <c r="AI15" s="163"/>
      <c r="AJ15" s="163"/>
      <c r="AK15" s="163"/>
      <c r="AL15" s="163"/>
      <c r="AM15" s="290"/>
      <c r="AN15" s="290"/>
      <c r="AO15" s="9"/>
    </row>
    <row r="16" spans="1:95" s="26" customFormat="1" ht="37.5" customHeight="1" x14ac:dyDescent="0.25">
      <c r="A16" s="293"/>
      <c r="B16" s="289"/>
      <c r="C16" s="294"/>
      <c r="D16" s="293"/>
      <c r="E16" s="294"/>
      <c r="F16" s="293"/>
      <c r="G16" s="294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3"/>
      <c r="S16" s="289"/>
      <c r="T16" s="289"/>
      <c r="U16" s="289"/>
      <c r="V16" s="289"/>
      <c r="W16" s="289"/>
      <c r="X16" s="289"/>
      <c r="Y16" s="289"/>
      <c r="Z16" s="289"/>
      <c r="AA16" s="294"/>
      <c r="AB16" s="289"/>
      <c r="AC16" s="286"/>
      <c r="AD16" s="83" t="s">
        <v>5</v>
      </c>
      <c r="AE16" s="159" t="s">
        <v>6</v>
      </c>
      <c r="AF16" s="85" t="s">
        <v>7</v>
      </c>
      <c r="AG16" s="284" t="s">
        <v>41</v>
      </c>
      <c r="AH16" s="284" t="s">
        <v>70</v>
      </c>
      <c r="AI16" s="284" t="s">
        <v>71</v>
      </c>
      <c r="AJ16" s="284" t="s">
        <v>72</v>
      </c>
      <c r="AK16" s="284" t="s">
        <v>73</v>
      </c>
      <c r="AL16" s="284" t="s">
        <v>74</v>
      </c>
      <c r="AM16" s="284" t="s">
        <v>44</v>
      </c>
      <c r="AN16" s="284" t="s">
        <v>3</v>
      </c>
      <c r="AO16" s="9"/>
    </row>
    <row r="17" spans="1:51" s="26" customFormat="1" ht="162" customHeight="1" thickBot="1" x14ac:dyDescent="0.3">
      <c r="A17" s="295"/>
      <c r="B17" s="296"/>
      <c r="C17" s="297"/>
      <c r="D17" s="295"/>
      <c r="E17" s="297"/>
      <c r="F17" s="295"/>
      <c r="G17" s="297"/>
      <c r="H17" s="299" t="s">
        <v>48</v>
      </c>
      <c r="I17" s="300"/>
      <c r="J17" s="165" t="s">
        <v>49</v>
      </c>
      <c r="K17" s="299" t="s">
        <v>50</v>
      </c>
      <c r="L17" s="300"/>
      <c r="M17" s="301" t="s">
        <v>51</v>
      </c>
      <c r="N17" s="301"/>
      <c r="O17" s="301"/>
      <c r="P17" s="301"/>
      <c r="Q17" s="300"/>
      <c r="R17" s="299" t="s">
        <v>48</v>
      </c>
      <c r="S17" s="300"/>
      <c r="T17" s="165" t="s">
        <v>49</v>
      </c>
      <c r="U17" s="165" t="s">
        <v>52</v>
      </c>
      <c r="V17" s="165" t="s">
        <v>53</v>
      </c>
      <c r="W17" s="299" t="s">
        <v>54</v>
      </c>
      <c r="X17" s="301"/>
      <c r="Y17" s="300"/>
      <c r="Z17" s="299" t="s">
        <v>55</v>
      </c>
      <c r="AA17" s="300"/>
      <c r="AB17" s="289"/>
      <c r="AC17" s="285"/>
      <c r="AD17" s="87"/>
      <c r="AE17" s="88"/>
      <c r="AF17" s="89"/>
      <c r="AG17" s="285"/>
      <c r="AH17" s="285"/>
      <c r="AI17" s="285"/>
      <c r="AJ17" s="285"/>
      <c r="AK17" s="285"/>
      <c r="AL17" s="285"/>
      <c r="AM17" s="285"/>
      <c r="AN17" s="285"/>
      <c r="AO17" s="9"/>
      <c r="AQ17" s="76" t="e">
        <f>AQ28+AQ73+AQ143+#REF!</f>
        <v>#REF!</v>
      </c>
      <c r="AR17" s="143">
        <v>2017</v>
      </c>
      <c r="AS17" s="143">
        <v>2018</v>
      </c>
      <c r="AT17" s="143">
        <v>2019</v>
      </c>
      <c r="AU17" s="143">
        <v>2020</v>
      </c>
      <c r="AV17" s="143">
        <v>2021</v>
      </c>
      <c r="AW17" s="143">
        <v>2022</v>
      </c>
      <c r="AX17" s="143"/>
    </row>
    <row r="18" spans="1:51" s="26" customFormat="1" ht="15.75" customHeight="1" x14ac:dyDescent="0.25">
      <c r="A18" s="159">
        <v>1</v>
      </c>
      <c r="B18" s="159">
        <v>2</v>
      </c>
      <c r="C18" s="160">
        <v>3</v>
      </c>
      <c r="D18" s="165">
        <v>4</v>
      </c>
      <c r="E18" s="158">
        <v>5</v>
      </c>
      <c r="F18" s="161">
        <v>6</v>
      </c>
      <c r="G18" s="164">
        <v>7</v>
      </c>
      <c r="H18" s="165">
        <v>8</v>
      </c>
      <c r="I18" s="158">
        <v>9</v>
      </c>
      <c r="J18" s="164">
        <v>10</v>
      </c>
      <c r="K18" s="165">
        <v>11</v>
      </c>
      <c r="L18" s="158">
        <v>12</v>
      </c>
      <c r="M18" s="165">
        <v>13</v>
      </c>
      <c r="N18" s="165">
        <v>14</v>
      </c>
      <c r="O18" s="165">
        <v>15</v>
      </c>
      <c r="P18" s="165">
        <v>16</v>
      </c>
      <c r="Q18" s="164">
        <v>17</v>
      </c>
      <c r="R18" s="165">
        <v>18</v>
      </c>
      <c r="S18" s="157">
        <v>19</v>
      </c>
      <c r="T18" s="165">
        <v>20</v>
      </c>
      <c r="U18" s="165">
        <v>21</v>
      </c>
      <c r="V18" s="158">
        <v>22</v>
      </c>
      <c r="W18" s="164">
        <v>23</v>
      </c>
      <c r="X18" s="165">
        <v>24</v>
      </c>
      <c r="Y18" s="165">
        <v>25</v>
      </c>
      <c r="Z18" s="164">
        <v>26</v>
      </c>
      <c r="AA18" s="164">
        <v>27</v>
      </c>
      <c r="AB18" s="165">
        <v>28</v>
      </c>
      <c r="AC18" s="165">
        <v>29</v>
      </c>
      <c r="AD18" s="95">
        <v>30</v>
      </c>
      <c r="AE18" s="96">
        <v>31</v>
      </c>
      <c r="AF18" s="97">
        <v>32</v>
      </c>
      <c r="AG18" s="165">
        <v>32</v>
      </c>
      <c r="AH18" s="165"/>
      <c r="AI18" s="165"/>
      <c r="AJ18" s="165"/>
      <c r="AK18" s="165"/>
      <c r="AL18" s="165"/>
      <c r="AM18" s="165">
        <v>33</v>
      </c>
      <c r="AN18" s="165">
        <v>34</v>
      </c>
      <c r="AO18" s="9"/>
      <c r="AQ18" s="49"/>
      <c r="AR18" s="58"/>
      <c r="AS18" s="58"/>
      <c r="AT18" s="58"/>
      <c r="AU18" s="58"/>
      <c r="AV18" s="58"/>
      <c r="AW18" s="58"/>
      <c r="AX18" s="62"/>
      <c r="AY18" s="7"/>
    </row>
    <row r="19" spans="1:51" s="26" customFormat="1" ht="34.5" customHeight="1" thickBot="1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>
        <v>0</v>
      </c>
      <c r="S19" s="98">
        <v>5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9" t="s">
        <v>12</v>
      </c>
      <c r="AC19" s="100" t="s">
        <v>4</v>
      </c>
      <c r="AD19" s="101" t="e">
        <f>AD30+AD87+AD123+AD145+AD249</f>
        <v>#REF!</v>
      </c>
      <c r="AE19" s="101" t="e">
        <f>AE30+AE87+AE123+AE145+AE249</f>
        <v>#REF!</v>
      </c>
      <c r="AF19" s="101" t="e">
        <f>AF30+AF87+AF123+AF145+AF249</f>
        <v>#REF!</v>
      </c>
      <c r="AG19" s="101">
        <f>AG30+AG87+AG145+AG249</f>
        <v>52582.5</v>
      </c>
      <c r="AH19" s="101">
        <f>AH30+AH87+AH123+AH145+AH249</f>
        <v>52827</v>
      </c>
      <c r="AI19" s="101">
        <f>AI30+AI87+AI123+AI145+AI249</f>
        <v>53463.199999999997</v>
      </c>
      <c r="AJ19" s="101">
        <f>AJ30+AJ87+AJ123+AJ145+AJ249</f>
        <v>53463.199999999997</v>
      </c>
      <c r="AK19" s="101">
        <f>AK30+AK87+AK123+AK145+AK249</f>
        <v>53463.199999999997</v>
      </c>
      <c r="AL19" s="101">
        <f>AL30+AL87+AL123+AL145+AL249</f>
        <v>53463.199999999997</v>
      </c>
      <c r="AM19" s="101">
        <f>AG19+AH19+AI19+AJ19+AK19+AL19</f>
        <v>319262.30000000005</v>
      </c>
      <c r="AN19" s="165"/>
      <c r="AO19" s="9"/>
      <c r="AQ19" s="49"/>
      <c r="AR19" s="75">
        <f t="shared" ref="AR19:AW19" si="0">AR30+AR32+AR33+AR87+AR88+AR89+AR147+AR251</f>
        <v>52582.5</v>
      </c>
      <c r="AS19" s="75">
        <f t="shared" si="0"/>
        <v>52827</v>
      </c>
      <c r="AT19" s="75">
        <f t="shared" si="0"/>
        <v>53463.199999999997</v>
      </c>
      <c r="AU19" s="75">
        <f t="shared" si="0"/>
        <v>53463.199999999997</v>
      </c>
      <c r="AV19" s="75">
        <f t="shared" si="0"/>
        <v>53463.199999999997</v>
      </c>
      <c r="AW19" s="75">
        <f t="shared" si="0"/>
        <v>53463.199999999997</v>
      </c>
      <c r="AX19" s="166">
        <f>AR19+AS19+AT19+AU19+AV19+AW19</f>
        <v>319262.30000000005</v>
      </c>
    </row>
    <row r="20" spans="1:51" s="26" customFormat="1" ht="51.75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5</v>
      </c>
      <c r="T20" s="102">
        <v>0</v>
      </c>
      <c r="U20" s="102">
        <v>1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1</v>
      </c>
      <c r="AB20" s="103" t="s">
        <v>79</v>
      </c>
      <c r="AC20" s="100"/>
      <c r="AD20" s="104"/>
      <c r="AE20" s="104"/>
      <c r="AF20" s="104"/>
      <c r="AG20" s="104"/>
      <c r="AH20" s="104"/>
      <c r="AI20" s="104"/>
      <c r="AJ20" s="104"/>
      <c r="AK20" s="104"/>
      <c r="AL20" s="104"/>
      <c r="AM20" s="101">
        <f t="shared" ref="AM20:AM83" si="1">AG20+AH20+AI20+AJ20+AK20+AL20</f>
        <v>0</v>
      </c>
      <c r="AN20" s="100"/>
      <c r="AO20" s="9"/>
      <c r="AQ20" s="49"/>
      <c r="AR20" s="59"/>
      <c r="AS20" s="59"/>
      <c r="AT20" s="59"/>
      <c r="AU20" s="59"/>
      <c r="AV20" s="59"/>
      <c r="AW20" s="59"/>
      <c r="AX20" s="62"/>
    </row>
    <row r="21" spans="1:51" s="26" customFormat="1" ht="54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>
        <v>0</v>
      </c>
      <c r="S21" s="102">
        <v>5</v>
      </c>
      <c r="T21" s="102">
        <v>0</v>
      </c>
      <c r="U21" s="102">
        <v>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1</v>
      </c>
      <c r="AB21" s="103" t="s">
        <v>80</v>
      </c>
      <c r="AC21" s="100" t="s">
        <v>28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1">
        <f t="shared" si="1"/>
        <v>0</v>
      </c>
      <c r="AN21" s="100"/>
      <c r="AO21" s="9"/>
      <c r="AQ21" s="49"/>
      <c r="AR21" s="59"/>
      <c r="AS21" s="59"/>
      <c r="AT21" s="59"/>
      <c r="AU21" s="59"/>
      <c r="AV21" s="59"/>
      <c r="AW21" s="59"/>
      <c r="AX21" s="62"/>
    </row>
    <row r="22" spans="1:51" s="26" customFormat="1" ht="66.75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>
        <v>0</v>
      </c>
      <c r="S22" s="102">
        <v>5</v>
      </c>
      <c r="T22" s="102">
        <v>0</v>
      </c>
      <c r="U22" s="102">
        <v>2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2</v>
      </c>
      <c r="AB22" s="103" t="s">
        <v>81</v>
      </c>
      <c r="AC22" s="100"/>
      <c r="AD22" s="104"/>
      <c r="AE22" s="104"/>
      <c r="AF22" s="104"/>
      <c r="AG22" s="104"/>
      <c r="AH22" s="104"/>
      <c r="AI22" s="104"/>
      <c r="AJ22" s="104"/>
      <c r="AK22" s="104"/>
      <c r="AL22" s="104"/>
      <c r="AM22" s="101">
        <f t="shared" si="1"/>
        <v>0</v>
      </c>
      <c r="AN22" s="100"/>
      <c r="AO22" s="9"/>
      <c r="AQ22" s="49"/>
      <c r="AR22" s="59"/>
      <c r="AS22" s="59"/>
      <c r="AT22" s="59"/>
      <c r="AU22" s="59"/>
      <c r="AV22" s="59"/>
      <c r="AW22" s="59"/>
      <c r="AX22" s="62"/>
    </row>
    <row r="23" spans="1:51" s="26" customFormat="1" ht="49.5" customHeight="1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>
        <v>0</v>
      </c>
      <c r="S23" s="102">
        <v>5</v>
      </c>
      <c r="T23" s="102">
        <v>0</v>
      </c>
      <c r="U23" s="102">
        <v>2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2</v>
      </c>
      <c r="AB23" s="103" t="s">
        <v>82</v>
      </c>
      <c r="AC23" s="100" t="s">
        <v>28</v>
      </c>
      <c r="AD23" s="104"/>
      <c r="AE23" s="104"/>
      <c r="AF23" s="104"/>
      <c r="AG23" s="104"/>
      <c r="AH23" s="104"/>
      <c r="AI23" s="104"/>
      <c r="AJ23" s="104"/>
      <c r="AK23" s="104"/>
      <c r="AL23" s="104"/>
      <c r="AM23" s="101">
        <f t="shared" si="1"/>
        <v>0</v>
      </c>
      <c r="AN23" s="100"/>
      <c r="AO23" s="9"/>
      <c r="AQ23" s="49"/>
      <c r="AR23" s="59"/>
      <c r="AS23" s="59"/>
      <c r="AT23" s="59"/>
      <c r="AU23" s="59"/>
      <c r="AV23" s="59"/>
      <c r="AW23" s="59"/>
      <c r="AX23" s="62"/>
    </row>
    <row r="24" spans="1:51" s="26" customFormat="1" ht="96.75" customHeight="1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0</v>
      </c>
      <c r="S24" s="102">
        <v>5</v>
      </c>
      <c r="T24" s="102">
        <v>0</v>
      </c>
      <c r="U24" s="102">
        <v>3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3</v>
      </c>
      <c r="AB24" s="103" t="s">
        <v>83</v>
      </c>
      <c r="AC24" s="100"/>
      <c r="AD24" s="104"/>
      <c r="AE24" s="104"/>
      <c r="AF24" s="104"/>
      <c r="AG24" s="104"/>
      <c r="AH24" s="104"/>
      <c r="AI24" s="104"/>
      <c r="AJ24" s="104"/>
      <c r="AK24" s="104"/>
      <c r="AL24" s="104"/>
      <c r="AM24" s="101">
        <f t="shared" si="1"/>
        <v>0</v>
      </c>
      <c r="AN24" s="100"/>
      <c r="AO24" s="9"/>
      <c r="AQ24" s="49"/>
      <c r="AR24" s="59"/>
      <c r="AS24" s="59"/>
      <c r="AT24" s="59"/>
      <c r="AU24" s="59"/>
      <c r="AV24" s="59"/>
      <c r="AW24" s="59"/>
      <c r="AX24" s="62"/>
    </row>
    <row r="25" spans="1:51" s="26" customFormat="1" ht="54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>
        <v>0</v>
      </c>
      <c r="S25" s="102">
        <v>5</v>
      </c>
      <c r="T25" s="102">
        <v>0</v>
      </c>
      <c r="U25" s="102">
        <v>3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3</v>
      </c>
      <c r="AB25" s="103" t="s">
        <v>84</v>
      </c>
      <c r="AC25" s="100" t="s">
        <v>28</v>
      </c>
      <c r="AD25" s="104"/>
      <c r="AE25" s="104"/>
      <c r="AF25" s="104"/>
      <c r="AG25" s="104"/>
      <c r="AH25" s="104"/>
      <c r="AI25" s="104"/>
      <c r="AJ25" s="104"/>
      <c r="AK25" s="104"/>
      <c r="AL25" s="104"/>
      <c r="AM25" s="101">
        <f t="shared" si="1"/>
        <v>0</v>
      </c>
      <c r="AN25" s="100"/>
      <c r="AO25" s="9"/>
      <c r="AQ25" s="49"/>
      <c r="AR25" s="59"/>
      <c r="AS25" s="59"/>
      <c r="AT25" s="59"/>
      <c r="AU25" s="59"/>
      <c r="AV25" s="59"/>
      <c r="AW25" s="59"/>
      <c r="AX25" s="62"/>
    </row>
    <row r="26" spans="1:51" s="26" customFormat="1" ht="71.25" customHeight="1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5</v>
      </c>
      <c r="T26" s="102">
        <v>0</v>
      </c>
      <c r="U26" s="102">
        <v>4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4</v>
      </c>
      <c r="AB26" s="103" t="s">
        <v>85</v>
      </c>
      <c r="AC26" s="100"/>
      <c r="AD26" s="104"/>
      <c r="AE26" s="104"/>
      <c r="AF26" s="104"/>
      <c r="AG26" s="104"/>
      <c r="AH26" s="104"/>
      <c r="AI26" s="104"/>
      <c r="AJ26" s="104"/>
      <c r="AK26" s="104"/>
      <c r="AL26" s="104"/>
      <c r="AM26" s="101">
        <f t="shared" si="1"/>
        <v>0</v>
      </c>
      <c r="AN26" s="100"/>
      <c r="AO26" s="9"/>
      <c r="AQ26" s="49"/>
      <c r="AR26" s="59"/>
      <c r="AS26" s="59"/>
      <c r="AT26" s="59"/>
      <c r="AU26" s="59"/>
      <c r="AV26" s="59"/>
      <c r="AW26" s="59"/>
      <c r="AX26" s="62"/>
    </row>
    <row r="27" spans="1:51" s="26" customFormat="1" ht="39" customHeight="1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>
        <v>0</v>
      </c>
      <c r="S27" s="102">
        <v>5</v>
      </c>
      <c r="T27" s="102">
        <v>0</v>
      </c>
      <c r="U27" s="102">
        <v>4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4</v>
      </c>
      <c r="AB27" s="103" t="s">
        <v>86</v>
      </c>
      <c r="AC27" s="100" t="s">
        <v>1</v>
      </c>
      <c r="AD27" s="104"/>
      <c r="AE27" s="104"/>
      <c r="AF27" s="104"/>
      <c r="AG27" s="104"/>
      <c r="AH27" s="104"/>
      <c r="AI27" s="104"/>
      <c r="AJ27" s="104"/>
      <c r="AK27" s="104"/>
      <c r="AL27" s="104"/>
      <c r="AM27" s="101">
        <f t="shared" si="1"/>
        <v>0</v>
      </c>
      <c r="AN27" s="100"/>
      <c r="AO27" s="9"/>
      <c r="AQ27" s="49"/>
      <c r="AR27" s="59"/>
      <c r="AS27" s="59"/>
      <c r="AT27" s="59"/>
      <c r="AU27" s="59"/>
      <c r="AV27" s="59"/>
      <c r="AW27" s="59"/>
      <c r="AX27" s="62"/>
    </row>
    <row r="28" spans="1:51" s="26" customFormat="1" ht="42.75" customHeigh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>
        <v>0</v>
      </c>
      <c r="S28" s="102">
        <v>5</v>
      </c>
      <c r="T28" s="102">
        <v>0</v>
      </c>
      <c r="U28" s="102">
        <v>5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5</v>
      </c>
      <c r="AB28" s="103" t="s">
        <v>87</v>
      </c>
      <c r="AC28" s="100"/>
      <c r="AD28" s="104"/>
      <c r="AE28" s="104"/>
      <c r="AF28" s="104"/>
      <c r="AG28" s="104"/>
      <c r="AH28" s="104"/>
      <c r="AI28" s="104"/>
      <c r="AJ28" s="104"/>
      <c r="AK28" s="104"/>
      <c r="AL28" s="104"/>
      <c r="AM28" s="101">
        <f t="shared" si="1"/>
        <v>0</v>
      </c>
      <c r="AN28" s="100"/>
      <c r="AO28" s="9"/>
      <c r="AQ28" s="50" t="e">
        <f>AQ29+AQ33</f>
        <v>#REF!</v>
      </c>
      <c r="AR28" s="59"/>
      <c r="AS28" s="59"/>
      <c r="AT28" s="59"/>
      <c r="AU28" s="59"/>
      <c r="AV28" s="59"/>
      <c r="AW28" s="59"/>
      <c r="AX28" s="62"/>
    </row>
    <row r="29" spans="1:51" s="26" customFormat="1" ht="46.5" customHeigh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>
        <v>0</v>
      </c>
      <c r="S29" s="102">
        <v>5</v>
      </c>
      <c r="T29" s="102">
        <v>0</v>
      </c>
      <c r="U29" s="102">
        <v>5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5</v>
      </c>
      <c r="AB29" s="103" t="s">
        <v>88</v>
      </c>
      <c r="AC29" s="100" t="s">
        <v>28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1">
        <f t="shared" si="1"/>
        <v>0</v>
      </c>
      <c r="AN29" s="100"/>
      <c r="AO29" s="9"/>
      <c r="AQ29" s="49" t="e">
        <f>AQ31+#REF!</f>
        <v>#REF!</v>
      </c>
      <c r="AR29" s="59"/>
      <c r="AS29" s="59"/>
      <c r="AT29" s="59"/>
      <c r="AU29" s="59"/>
      <c r="AV29" s="59"/>
      <c r="AW29" s="59"/>
      <c r="AX29" s="62"/>
    </row>
    <row r="30" spans="1:51" s="26" customFormat="1" ht="32.25" thickBot="1" x14ac:dyDescent="0.3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>
        <v>0</v>
      </c>
      <c r="S30" s="102">
        <v>5</v>
      </c>
      <c r="T30" s="102">
        <v>1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5" t="s">
        <v>89</v>
      </c>
      <c r="AC30" s="100" t="s">
        <v>4</v>
      </c>
      <c r="AD30" s="106" t="e">
        <f t="shared" ref="AD30:AL30" si="2">AD31+AD35</f>
        <v>#REF!</v>
      </c>
      <c r="AE30" s="106" t="e">
        <f t="shared" si="2"/>
        <v>#REF!</v>
      </c>
      <c r="AF30" s="106" t="e">
        <f t="shared" si="2"/>
        <v>#REF!</v>
      </c>
      <c r="AG30" s="106">
        <f t="shared" si="2"/>
        <v>20951.599999999999</v>
      </c>
      <c r="AH30" s="106">
        <f t="shared" si="2"/>
        <v>20779</v>
      </c>
      <c r="AI30" s="106">
        <f t="shared" si="2"/>
        <v>21010.1</v>
      </c>
      <c r="AJ30" s="106">
        <f t="shared" si="2"/>
        <v>21010.1</v>
      </c>
      <c r="AK30" s="106">
        <f t="shared" si="2"/>
        <v>21010.1</v>
      </c>
      <c r="AL30" s="106">
        <f t="shared" si="2"/>
        <v>21010.1</v>
      </c>
      <c r="AM30" s="101">
        <f t="shared" si="1"/>
        <v>125771</v>
      </c>
      <c r="AN30" s="100" t="s">
        <v>75</v>
      </c>
      <c r="AO30" s="9"/>
      <c r="AQ30" s="49"/>
      <c r="AR30" s="61">
        <v>0</v>
      </c>
      <c r="AS30" s="61"/>
      <c r="AT30" s="61"/>
      <c r="AU30" s="61"/>
      <c r="AV30" s="61"/>
      <c r="AW30" s="61">
        <v>0</v>
      </c>
      <c r="AX30" s="62"/>
      <c r="AY30" s="7" t="s">
        <v>61</v>
      </c>
    </row>
    <row r="31" spans="1:51" s="7" customFormat="1" ht="70.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>
        <v>0</v>
      </c>
      <c r="S31" s="102">
        <v>5</v>
      </c>
      <c r="T31" s="102">
        <v>1</v>
      </c>
      <c r="U31" s="102">
        <v>0</v>
      </c>
      <c r="V31" s="102">
        <v>1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5" t="s">
        <v>90</v>
      </c>
      <c r="AC31" s="100" t="s">
        <v>4</v>
      </c>
      <c r="AD31" s="104" t="e">
        <f>#REF!+#REF!</f>
        <v>#REF!</v>
      </c>
      <c r="AE31" s="104" t="e">
        <f>#REF!+#REF!</f>
        <v>#REF!</v>
      </c>
      <c r="AF31" s="104" t="e">
        <f>#REF!+#REF!</f>
        <v>#REF!</v>
      </c>
      <c r="AG31" s="104">
        <f t="shared" ref="AG31:AL31" si="3">AG33</f>
        <v>400</v>
      </c>
      <c r="AH31" s="104">
        <f t="shared" si="3"/>
        <v>400</v>
      </c>
      <c r="AI31" s="104">
        <f t="shared" si="3"/>
        <v>400</v>
      </c>
      <c r="AJ31" s="104">
        <f t="shared" si="3"/>
        <v>400</v>
      </c>
      <c r="AK31" s="104">
        <f t="shared" si="3"/>
        <v>400</v>
      </c>
      <c r="AL31" s="104">
        <f t="shared" si="3"/>
        <v>400</v>
      </c>
      <c r="AM31" s="101">
        <f t="shared" si="1"/>
        <v>2400</v>
      </c>
      <c r="AN31" s="100"/>
      <c r="AO31" s="9"/>
      <c r="AQ31" s="80">
        <v>1000</v>
      </c>
      <c r="AR31" s="64"/>
      <c r="AS31" s="64"/>
      <c r="AT31" s="64"/>
      <c r="AU31" s="64"/>
      <c r="AV31" s="64"/>
      <c r="AW31" s="64"/>
      <c r="AX31" s="167"/>
      <c r="AY31" s="7" t="s">
        <v>62</v>
      </c>
    </row>
    <row r="32" spans="1:51" s="7" customFormat="1" ht="70.5" customHeight="1" thickBot="1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>
        <v>0</v>
      </c>
      <c r="S32" s="102">
        <v>5</v>
      </c>
      <c r="T32" s="102">
        <v>1</v>
      </c>
      <c r="U32" s="102">
        <v>0</v>
      </c>
      <c r="V32" s="102">
        <v>1</v>
      </c>
      <c r="W32" s="102">
        <v>0</v>
      </c>
      <c r="X32" s="102">
        <v>0</v>
      </c>
      <c r="Y32" s="102">
        <v>0</v>
      </c>
      <c r="Z32" s="102">
        <v>0</v>
      </c>
      <c r="AA32" s="102">
        <v>1</v>
      </c>
      <c r="AB32" s="103" t="s">
        <v>91</v>
      </c>
      <c r="AC32" s="100" t="s">
        <v>35</v>
      </c>
      <c r="AD32" s="104"/>
      <c r="AE32" s="104"/>
      <c r="AF32" s="104"/>
      <c r="AG32" s="104"/>
      <c r="AH32" s="104"/>
      <c r="AI32" s="104"/>
      <c r="AJ32" s="104"/>
      <c r="AK32" s="104"/>
      <c r="AL32" s="104"/>
      <c r="AM32" s="101">
        <f t="shared" si="1"/>
        <v>0</v>
      </c>
      <c r="AN32" s="100"/>
      <c r="AO32" s="9"/>
      <c r="AQ32" s="49"/>
      <c r="AR32" s="176">
        <f t="shared" ref="AR32:AW32" si="4">AG60</f>
        <v>151.6</v>
      </c>
      <c r="AS32" s="176">
        <f t="shared" si="4"/>
        <v>151.6</v>
      </c>
      <c r="AT32" s="176">
        <f t="shared" si="4"/>
        <v>151.6</v>
      </c>
      <c r="AU32" s="176">
        <f t="shared" si="4"/>
        <v>151.6</v>
      </c>
      <c r="AV32" s="176">
        <f t="shared" si="4"/>
        <v>151.6</v>
      </c>
      <c r="AW32" s="176">
        <f t="shared" si="4"/>
        <v>151.6</v>
      </c>
      <c r="AX32" s="167">
        <f>AR32+AS32+AT32+AU32+AV32+AW32</f>
        <v>909.6</v>
      </c>
    </row>
    <row r="33" spans="1:51" s="7" customFormat="1" ht="54" customHeight="1" thickBot="1" x14ac:dyDescent="0.3">
      <c r="A33" s="102">
        <v>6</v>
      </c>
      <c r="B33" s="102">
        <v>0</v>
      </c>
      <c r="C33" s="102">
        <v>2</v>
      </c>
      <c r="D33" s="102">
        <v>0</v>
      </c>
      <c r="E33" s="102">
        <v>5</v>
      </c>
      <c r="F33" s="102">
        <v>0</v>
      </c>
      <c r="G33" s="102">
        <v>2</v>
      </c>
      <c r="H33" s="102">
        <v>0</v>
      </c>
      <c r="I33" s="102">
        <v>5</v>
      </c>
      <c r="J33" s="102">
        <v>1</v>
      </c>
      <c r="K33" s="102">
        <v>0</v>
      </c>
      <c r="L33" s="102">
        <v>1</v>
      </c>
      <c r="M33" s="102">
        <v>4</v>
      </c>
      <c r="N33" s="102">
        <v>0</v>
      </c>
      <c r="O33" s="102">
        <v>0</v>
      </c>
      <c r="P33" s="102">
        <v>2</v>
      </c>
      <c r="Q33" s="102" t="s">
        <v>56</v>
      </c>
      <c r="R33" s="102">
        <v>0</v>
      </c>
      <c r="S33" s="102">
        <v>5</v>
      </c>
      <c r="T33" s="102">
        <v>1</v>
      </c>
      <c r="U33" s="102">
        <v>0</v>
      </c>
      <c r="V33" s="102">
        <v>1</v>
      </c>
      <c r="W33" s="102">
        <v>0</v>
      </c>
      <c r="X33" s="102">
        <v>0</v>
      </c>
      <c r="Y33" s="102">
        <v>1</v>
      </c>
      <c r="Z33" s="102">
        <v>0</v>
      </c>
      <c r="AA33" s="102">
        <v>1</v>
      </c>
      <c r="AB33" s="108" t="s">
        <v>169</v>
      </c>
      <c r="AC33" s="100" t="s">
        <v>4</v>
      </c>
      <c r="AD33" s="104"/>
      <c r="AE33" s="104"/>
      <c r="AF33" s="104"/>
      <c r="AG33" s="104">
        <f t="shared" ref="AG33:AL33" si="5">AG34</f>
        <v>400</v>
      </c>
      <c r="AH33" s="104">
        <f t="shared" si="5"/>
        <v>400</v>
      </c>
      <c r="AI33" s="104">
        <f t="shared" si="5"/>
        <v>400</v>
      </c>
      <c r="AJ33" s="104">
        <f t="shared" si="5"/>
        <v>400</v>
      </c>
      <c r="AK33" s="104">
        <f t="shared" si="5"/>
        <v>400</v>
      </c>
      <c r="AL33" s="104">
        <f t="shared" si="5"/>
        <v>400</v>
      </c>
      <c r="AM33" s="101"/>
      <c r="AN33" s="100"/>
      <c r="AO33" s="9"/>
      <c r="AQ33" s="49" t="e">
        <f>AQ35+AQ41+AQ47+AQ53+AQ56+AQ58+AQ61+AQ64+#REF!+AQ67+AQ70</f>
        <v>#REF!</v>
      </c>
      <c r="AR33" s="175">
        <f t="shared" ref="AR33:AW33" si="6">AG30-AR32</f>
        <v>20800</v>
      </c>
      <c r="AS33" s="175">
        <f>AH30-AS32</f>
        <v>20627.400000000001</v>
      </c>
      <c r="AT33" s="175">
        <f t="shared" si="6"/>
        <v>20858.5</v>
      </c>
      <c r="AU33" s="175">
        <f t="shared" si="6"/>
        <v>20858.5</v>
      </c>
      <c r="AV33" s="175">
        <f t="shared" si="6"/>
        <v>20858.5</v>
      </c>
      <c r="AW33" s="175">
        <f t="shared" si="6"/>
        <v>20858.5</v>
      </c>
      <c r="AX33" s="174">
        <f>AR33+AS33+AT33+AU33+AV33+AW33</f>
        <v>124861.4</v>
      </c>
      <c r="AY33" s="7" t="s">
        <v>175</v>
      </c>
    </row>
    <row r="34" spans="1:51" s="7" customFormat="1" ht="36.75" customHeight="1" x14ac:dyDescent="0.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>
        <v>0</v>
      </c>
      <c r="S34" s="102">
        <v>5</v>
      </c>
      <c r="T34" s="102">
        <v>1</v>
      </c>
      <c r="U34" s="102">
        <v>0</v>
      </c>
      <c r="V34" s="102">
        <v>1</v>
      </c>
      <c r="W34" s="102">
        <v>0</v>
      </c>
      <c r="X34" s="102">
        <v>0</v>
      </c>
      <c r="Y34" s="102">
        <v>1</v>
      </c>
      <c r="Z34" s="102">
        <v>0</v>
      </c>
      <c r="AA34" s="102">
        <v>1</v>
      </c>
      <c r="AB34" s="107" t="s">
        <v>26</v>
      </c>
      <c r="AC34" s="100" t="s">
        <v>4</v>
      </c>
      <c r="AD34" s="104"/>
      <c r="AE34" s="104"/>
      <c r="AF34" s="104"/>
      <c r="AG34" s="104">
        <v>400</v>
      </c>
      <c r="AH34" s="104">
        <v>400</v>
      </c>
      <c r="AI34" s="104">
        <v>400</v>
      </c>
      <c r="AJ34" s="104">
        <v>400</v>
      </c>
      <c r="AK34" s="104">
        <v>400</v>
      </c>
      <c r="AL34" s="104">
        <v>400</v>
      </c>
      <c r="AM34" s="101"/>
      <c r="AN34" s="100"/>
      <c r="AO34" s="9"/>
      <c r="AQ34" s="51"/>
      <c r="AR34" s="63"/>
      <c r="AS34" s="60"/>
      <c r="AT34" s="60"/>
      <c r="AU34" s="60"/>
      <c r="AV34" s="60"/>
      <c r="AW34" s="60"/>
      <c r="AX34" s="6"/>
    </row>
    <row r="35" spans="1:51" s="7" customFormat="1" ht="56.25" customHeight="1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>
        <v>0</v>
      </c>
      <c r="S35" s="102">
        <v>5</v>
      </c>
      <c r="T35" s="102">
        <v>1</v>
      </c>
      <c r="U35" s="102">
        <v>0</v>
      </c>
      <c r="V35" s="102">
        <v>2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9" t="s">
        <v>92</v>
      </c>
      <c r="AC35" s="100" t="s">
        <v>4</v>
      </c>
      <c r="AD35" s="104" t="e">
        <f>#REF!+AD37+AD43+AD49+#REF!+#REF!+#REF!+AD58</f>
        <v>#REF!</v>
      </c>
      <c r="AE35" s="104" t="e">
        <f>#REF!+AE37+AE43+AE49+#REF!+#REF!+#REF!+AE58</f>
        <v>#REF!</v>
      </c>
      <c r="AF35" s="104" t="e">
        <f>#REF!+AF37+AF43+AF49+#REF!+#REF!+#REF!+AF58</f>
        <v>#REF!</v>
      </c>
      <c r="AG35" s="104">
        <f>AG37+AG43+AG49+AG55+AG60+AG63+AG66+AG69+AG72+AG75+AG78+AG81+AG84</f>
        <v>20551.599999999999</v>
      </c>
      <c r="AH35" s="104">
        <f t="shared" ref="AH35:AM35" si="7">AH37+AH43+AH49+AH55+AH60+AH63+AH66+AH69+AH72+AH75+AH78+AH81+AH84</f>
        <v>20379</v>
      </c>
      <c r="AI35" s="104">
        <f t="shared" si="7"/>
        <v>20610.099999999999</v>
      </c>
      <c r="AJ35" s="104">
        <f t="shared" si="7"/>
        <v>20610.099999999999</v>
      </c>
      <c r="AK35" s="104">
        <f t="shared" si="7"/>
        <v>20610.099999999999</v>
      </c>
      <c r="AL35" s="104">
        <f t="shared" si="7"/>
        <v>20610.099999999999</v>
      </c>
      <c r="AM35" s="104">
        <f t="shared" si="7"/>
        <v>123371</v>
      </c>
      <c r="AN35" s="100"/>
      <c r="AO35" s="9"/>
      <c r="AQ35" s="49">
        <f>AQ38</f>
        <v>6500</v>
      </c>
      <c r="AR35" s="60"/>
      <c r="AS35" s="60"/>
      <c r="AT35" s="60"/>
      <c r="AU35" s="60"/>
      <c r="AV35" s="60"/>
      <c r="AW35" s="60"/>
      <c r="AX35" s="6"/>
    </row>
    <row r="36" spans="1:51" s="7" customFormat="1" ht="43.5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>
        <v>0</v>
      </c>
      <c r="S36" s="102">
        <v>5</v>
      </c>
      <c r="T36" s="102">
        <v>1</v>
      </c>
      <c r="U36" s="102">
        <v>0</v>
      </c>
      <c r="V36" s="102">
        <v>2</v>
      </c>
      <c r="W36" s="102">
        <v>0</v>
      </c>
      <c r="X36" s="102">
        <v>0</v>
      </c>
      <c r="Y36" s="102">
        <v>0</v>
      </c>
      <c r="Z36" s="102">
        <v>0</v>
      </c>
      <c r="AA36" s="102">
        <v>1</v>
      </c>
      <c r="AB36" s="103" t="s">
        <v>93</v>
      </c>
      <c r="AC36" s="100" t="s">
        <v>28</v>
      </c>
      <c r="AD36" s="110"/>
      <c r="AE36" s="110"/>
      <c r="AF36" s="110"/>
      <c r="AG36" s="110"/>
      <c r="AH36" s="110"/>
      <c r="AI36" s="110"/>
      <c r="AJ36" s="110"/>
      <c r="AK36" s="110"/>
      <c r="AL36" s="110"/>
      <c r="AM36" s="101">
        <f t="shared" si="1"/>
        <v>0</v>
      </c>
      <c r="AN36" s="102"/>
      <c r="AO36" s="9"/>
      <c r="AQ36" s="49"/>
      <c r="AR36" s="60"/>
      <c r="AS36" s="60"/>
      <c r="AT36" s="60"/>
      <c r="AU36" s="60"/>
      <c r="AV36" s="60"/>
      <c r="AW36" s="60"/>
      <c r="AX36" s="6"/>
    </row>
    <row r="37" spans="1:51" s="7" customFormat="1" ht="58.5" customHeight="1" x14ac:dyDescent="0.25">
      <c r="A37" s="102">
        <v>6</v>
      </c>
      <c r="B37" s="102">
        <v>0</v>
      </c>
      <c r="C37" s="102">
        <v>2</v>
      </c>
      <c r="D37" s="102">
        <v>0</v>
      </c>
      <c r="E37" s="102">
        <v>5</v>
      </c>
      <c r="F37" s="102">
        <v>0</v>
      </c>
      <c r="G37" s="102">
        <v>3</v>
      </c>
      <c r="H37" s="102">
        <v>0</v>
      </c>
      <c r="I37" s="102">
        <v>5</v>
      </c>
      <c r="J37" s="102">
        <v>1</v>
      </c>
      <c r="K37" s="102">
        <v>0</v>
      </c>
      <c r="L37" s="102">
        <v>2</v>
      </c>
      <c r="M37" s="102">
        <v>4</v>
      </c>
      <c r="N37" s="102">
        <v>0</v>
      </c>
      <c r="O37" s="102">
        <v>0</v>
      </c>
      <c r="P37" s="102">
        <v>3</v>
      </c>
      <c r="Q37" s="102" t="s">
        <v>56</v>
      </c>
      <c r="R37" s="102">
        <v>0</v>
      </c>
      <c r="S37" s="102">
        <v>5</v>
      </c>
      <c r="T37" s="102">
        <v>1</v>
      </c>
      <c r="U37" s="102">
        <v>0</v>
      </c>
      <c r="V37" s="102">
        <v>2</v>
      </c>
      <c r="W37" s="102">
        <v>0</v>
      </c>
      <c r="X37" s="102">
        <v>0</v>
      </c>
      <c r="Y37" s="102">
        <v>1</v>
      </c>
      <c r="Z37" s="102">
        <v>0</v>
      </c>
      <c r="AA37" s="102">
        <v>0</v>
      </c>
      <c r="AB37" s="105" t="s">
        <v>94</v>
      </c>
      <c r="AC37" s="100" t="s">
        <v>4</v>
      </c>
      <c r="AD37" s="104">
        <f>AD38+AD39+AD40+AD41</f>
        <v>0</v>
      </c>
      <c r="AE37" s="104">
        <f>AE38+AE39+AE40+AE41</f>
        <v>0</v>
      </c>
      <c r="AF37" s="104">
        <f>AF38+AF39+AF40+AF41</f>
        <v>0</v>
      </c>
      <c r="AG37" s="104">
        <f t="shared" ref="AG37:AL37" si="8">AG40</f>
        <v>6000</v>
      </c>
      <c r="AH37" s="104">
        <f t="shared" si="8"/>
        <v>6000</v>
      </c>
      <c r="AI37" s="104">
        <f t="shared" si="8"/>
        <v>6000</v>
      </c>
      <c r="AJ37" s="104">
        <f t="shared" si="8"/>
        <v>6000</v>
      </c>
      <c r="AK37" s="104">
        <f t="shared" si="8"/>
        <v>6000</v>
      </c>
      <c r="AL37" s="104">
        <f t="shared" si="8"/>
        <v>6000</v>
      </c>
      <c r="AM37" s="101">
        <f t="shared" si="1"/>
        <v>36000</v>
      </c>
      <c r="AN37" s="100" t="s">
        <v>75</v>
      </c>
      <c r="AO37" s="9"/>
      <c r="AQ37" s="49"/>
      <c r="AR37" s="60"/>
      <c r="AS37" s="60"/>
      <c r="AT37" s="60"/>
      <c r="AU37" s="60"/>
      <c r="AV37" s="60"/>
      <c r="AW37" s="60"/>
      <c r="AX37" s="6"/>
    </row>
    <row r="38" spans="1:51" s="7" customFormat="1" ht="31.5" hidden="1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>
        <v>0</v>
      </c>
      <c r="S38" s="102">
        <v>5</v>
      </c>
      <c r="T38" s="102">
        <v>1</v>
      </c>
      <c r="U38" s="102">
        <v>0</v>
      </c>
      <c r="V38" s="102">
        <v>2</v>
      </c>
      <c r="W38" s="102">
        <v>0</v>
      </c>
      <c r="X38" s="102">
        <v>0</v>
      </c>
      <c r="Y38" s="102">
        <v>1</v>
      </c>
      <c r="Z38" s="102">
        <v>0</v>
      </c>
      <c r="AA38" s="102">
        <v>0</v>
      </c>
      <c r="AB38" s="107" t="s">
        <v>24</v>
      </c>
      <c r="AC38" s="100" t="s">
        <v>4</v>
      </c>
      <c r="AD38" s="104"/>
      <c r="AE38" s="104"/>
      <c r="AF38" s="104"/>
      <c r="AG38" s="104"/>
      <c r="AH38" s="104"/>
      <c r="AI38" s="104"/>
      <c r="AJ38" s="104"/>
      <c r="AK38" s="104"/>
      <c r="AL38" s="104"/>
      <c r="AM38" s="101">
        <f t="shared" si="1"/>
        <v>0</v>
      </c>
      <c r="AN38" s="102"/>
      <c r="AO38" s="9"/>
      <c r="AQ38" s="80">
        <v>6500</v>
      </c>
      <c r="AR38" s="60"/>
      <c r="AS38" s="60"/>
      <c r="AT38" s="60"/>
      <c r="AU38" s="60"/>
      <c r="AV38" s="60"/>
      <c r="AW38" s="60"/>
      <c r="AX38" s="6"/>
    </row>
    <row r="39" spans="1:51" s="7" customFormat="1" ht="31.5" hidden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>
        <v>0</v>
      </c>
      <c r="S39" s="102">
        <v>5</v>
      </c>
      <c r="T39" s="102">
        <v>1</v>
      </c>
      <c r="U39" s="102">
        <v>0</v>
      </c>
      <c r="V39" s="102">
        <v>2</v>
      </c>
      <c r="W39" s="102">
        <v>0</v>
      </c>
      <c r="X39" s="102">
        <v>0</v>
      </c>
      <c r="Y39" s="102">
        <v>1</v>
      </c>
      <c r="Z39" s="102">
        <v>0</v>
      </c>
      <c r="AA39" s="102">
        <v>0</v>
      </c>
      <c r="AB39" s="107" t="s">
        <v>25</v>
      </c>
      <c r="AC39" s="100" t="s">
        <v>4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101">
        <f t="shared" si="1"/>
        <v>0</v>
      </c>
      <c r="AN39" s="102"/>
      <c r="AO39" s="9"/>
      <c r="AQ39" s="49"/>
      <c r="AR39" s="60"/>
      <c r="AS39" s="60"/>
      <c r="AT39" s="60"/>
      <c r="AU39" s="60"/>
      <c r="AV39" s="60"/>
      <c r="AW39" s="60"/>
      <c r="AX39" s="6"/>
    </row>
    <row r="40" spans="1:51" s="7" customFormat="1" ht="31.5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>
        <v>0</v>
      </c>
      <c r="S40" s="102">
        <v>5</v>
      </c>
      <c r="T40" s="102">
        <v>1</v>
      </c>
      <c r="U40" s="102">
        <v>0</v>
      </c>
      <c r="V40" s="102">
        <v>2</v>
      </c>
      <c r="W40" s="102">
        <v>0</v>
      </c>
      <c r="X40" s="102">
        <v>0</v>
      </c>
      <c r="Y40" s="102">
        <v>1</v>
      </c>
      <c r="Z40" s="102">
        <v>0</v>
      </c>
      <c r="AA40" s="102">
        <v>0</v>
      </c>
      <c r="AB40" s="107" t="s">
        <v>26</v>
      </c>
      <c r="AC40" s="100" t="s">
        <v>4</v>
      </c>
      <c r="AD40" s="104"/>
      <c r="AE40" s="104"/>
      <c r="AF40" s="104"/>
      <c r="AG40" s="104">
        <v>6000</v>
      </c>
      <c r="AH40" s="104">
        <v>6000</v>
      </c>
      <c r="AI40" s="104">
        <v>6000</v>
      </c>
      <c r="AJ40" s="104">
        <v>6000</v>
      </c>
      <c r="AK40" s="104">
        <v>6000</v>
      </c>
      <c r="AL40" s="104">
        <v>6000</v>
      </c>
      <c r="AM40" s="101">
        <f t="shared" si="1"/>
        <v>36000</v>
      </c>
      <c r="AN40" s="102"/>
      <c r="AO40" s="9"/>
      <c r="AQ40" s="49"/>
      <c r="AR40" s="60"/>
      <c r="AS40" s="60"/>
      <c r="AT40" s="60"/>
      <c r="AU40" s="60"/>
      <c r="AV40" s="60"/>
      <c r="AW40" s="60"/>
      <c r="AX40" s="6"/>
    </row>
    <row r="41" spans="1:51" s="7" customFormat="1" ht="31.5" hidden="1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7" t="s">
        <v>27</v>
      </c>
      <c r="AC41" s="100" t="s">
        <v>4</v>
      </c>
      <c r="AD41" s="104"/>
      <c r="AE41" s="104"/>
      <c r="AF41" s="104"/>
      <c r="AG41" s="104"/>
      <c r="AH41" s="104"/>
      <c r="AI41" s="104"/>
      <c r="AJ41" s="104"/>
      <c r="AK41" s="104"/>
      <c r="AL41" s="104"/>
      <c r="AM41" s="101">
        <f t="shared" si="1"/>
        <v>0</v>
      </c>
      <c r="AN41" s="102"/>
      <c r="AO41" s="9"/>
      <c r="AQ41" s="80">
        <f>AQ44</f>
        <v>900</v>
      </c>
      <c r="AR41" s="60"/>
      <c r="AS41" s="60"/>
      <c r="AT41" s="60"/>
      <c r="AU41" s="60"/>
      <c r="AV41" s="60"/>
      <c r="AW41" s="60"/>
      <c r="AX41" s="6"/>
    </row>
    <row r="42" spans="1:51" s="7" customFormat="1" ht="70.5" customHeight="1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>
        <v>0</v>
      </c>
      <c r="S42" s="102">
        <v>5</v>
      </c>
      <c r="T42" s="102">
        <v>1</v>
      </c>
      <c r="U42" s="102">
        <v>0</v>
      </c>
      <c r="V42" s="102">
        <v>2</v>
      </c>
      <c r="W42" s="102">
        <v>0</v>
      </c>
      <c r="X42" s="102">
        <v>0</v>
      </c>
      <c r="Y42" s="102">
        <v>1</v>
      </c>
      <c r="Z42" s="102">
        <v>0</v>
      </c>
      <c r="AA42" s="102">
        <v>1</v>
      </c>
      <c r="AB42" s="111" t="s">
        <v>95</v>
      </c>
      <c r="AC42" s="100" t="s">
        <v>28</v>
      </c>
      <c r="AD42" s="104"/>
      <c r="AE42" s="104"/>
      <c r="AF42" s="104"/>
      <c r="AG42" s="104"/>
      <c r="AH42" s="104"/>
      <c r="AI42" s="104"/>
      <c r="AJ42" s="104"/>
      <c r="AK42" s="104"/>
      <c r="AL42" s="104"/>
      <c r="AM42" s="101">
        <f t="shared" si="1"/>
        <v>0</v>
      </c>
      <c r="AN42" s="102"/>
      <c r="AO42" s="9"/>
      <c r="AQ42" s="49"/>
      <c r="AR42" s="60"/>
      <c r="AS42" s="60"/>
      <c r="AT42" s="60"/>
      <c r="AU42" s="60"/>
      <c r="AV42" s="60"/>
      <c r="AW42" s="60"/>
      <c r="AX42" s="6"/>
    </row>
    <row r="43" spans="1:51" s="7" customFormat="1" ht="57" customHeight="1" x14ac:dyDescent="0.25">
      <c r="A43" s="102">
        <v>6</v>
      </c>
      <c r="B43" s="102">
        <v>0</v>
      </c>
      <c r="C43" s="102">
        <v>2</v>
      </c>
      <c r="D43" s="102">
        <v>0</v>
      </c>
      <c r="E43" s="102">
        <v>5</v>
      </c>
      <c r="F43" s="102">
        <v>0</v>
      </c>
      <c r="G43" s="102">
        <v>3</v>
      </c>
      <c r="H43" s="102">
        <v>0</v>
      </c>
      <c r="I43" s="102">
        <v>5</v>
      </c>
      <c r="J43" s="102">
        <v>1</v>
      </c>
      <c r="K43" s="102">
        <v>0</v>
      </c>
      <c r="L43" s="102">
        <v>2</v>
      </c>
      <c r="M43" s="102">
        <v>4</v>
      </c>
      <c r="N43" s="102">
        <v>0</v>
      </c>
      <c r="O43" s="102">
        <v>1</v>
      </c>
      <c r="P43" s="102">
        <v>3</v>
      </c>
      <c r="Q43" s="102" t="s">
        <v>164</v>
      </c>
      <c r="R43" s="102">
        <v>0</v>
      </c>
      <c r="S43" s="102">
        <v>5</v>
      </c>
      <c r="T43" s="102">
        <v>1</v>
      </c>
      <c r="U43" s="102">
        <v>0</v>
      </c>
      <c r="V43" s="102">
        <v>2</v>
      </c>
      <c r="W43" s="102">
        <v>0</v>
      </c>
      <c r="X43" s="102">
        <v>0</v>
      </c>
      <c r="Y43" s="102">
        <v>2</v>
      </c>
      <c r="Z43" s="102">
        <v>0</v>
      </c>
      <c r="AA43" s="102">
        <v>0</v>
      </c>
      <c r="AB43" s="105" t="s">
        <v>96</v>
      </c>
      <c r="AC43" s="100" t="s">
        <v>4</v>
      </c>
      <c r="AD43" s="104">
        <f>AD44+AD45+AD46+AD47</f>
        <v>0</v>
      </c>
      <c r="AE43" s="104">
        <f>AE44+AE45+AE46+AE47</f>
        <v>0</v>
      </c>
      <c r="AF43" s="104">
        <f>AF44+AF45+AF46+AF47</f>
        <v>0</v>
      </c>
      <c r="AG43" s="104">
        <f t="shared" ref="AG43:AL43" si="9">AG46</f>
        <v>900</v>
      </c>
      <c r="AH43" s="104">
        <f t="shared" si="9"/>
        <v>900</v>
      </c>
      <c r="AI43" s="104">
        <f t="shared" si="9"/>
        <v>900</v>
      </c>
      <c r="AJ43" s="104">
        <f t="shared" si="9"/>
        <v>900</v>
      </c>
      <c r="AK43" s="104">
        <f t="shared" si="9"/>
        <v>900</v>
      </c>
      <c r="AL43" s="104">
        <f t="shared" si="9"/>
        <v>900</v>
      </c>
      <c r="AM43" s="101">
        <f t="shared" si="1"/>
        <v>5400</v>
      </c>
      <c r="AN43" s="100" t="s">
        <v>75</v>
      </c>
      <c r="AO43" s="9"/>
      <c r="AQ43" s="49"/>
      <c r="AR43" s="60"/>
      <c r="AS43" s="60"/>
      <c r="AT43" s="60"/>
      <c r="AU43" s="60"/>
      <c r="AV43" s="60"/>
      <c r="AW43" s="60"/>
      <c r="AX43" s="6"/>
    </row>
    <row r="44" spans="1:51" s="7" customFormat="1" ht="31.5" hidden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>
        <v>0</v>
      </c>
      <c r="S44" s="102">
        <v>5</v>
      </c>
      <c r="T44" s="102">
        <v>1</v>
      </c>
      <c r="U44" s="102">
        <v>0</v>
      </c>
      <c r="V44" s="102">
        <v>2</v>
      </c>
      <c r="W44" s="102">
        <v>0</v>
      </c>
      <c r="X44" s="102">
        <v>0</v>
      </c>
      <c r="Y44" s="102">
        <v>2</v>
      </c>
      <c r="Z44" s="102">
        <v>0</v>
      </c>
      <c r="AA44" s="102">
        <v>0</v>
      </c>
      <c r="AB44" s="107" t="s">
        <v>24</v>
      </c>
      <c r="AC44" s="100" t="s">
        <v>4</v>
      </c>
      <c r="AD44" s="104"/>
      <c r="AE44" s="104"/>
      <c r="AF44" s="104"/>
      <c r="AG44" s="104"/>
      <c r="AH44" s="104"/>
      <c r="AI44" s="104"/>
      <c r="AJ44" s="104"/>
      <c r="AK44" s="104"/>
      <c r="AL44" s="104"/>
      <c r="AM44" s="101">
        <f t="shared" si="1"/>
        <v>0</v>
      </c>
      <c r="AN44" s="102"/>
      <c r="AO44" s="9"/>
      <c r="AQ44" s="49">
        <v>900</v>
      </c>
      <c r="AR44" s="60"/>
      <c r="AS44" s="60"/>
      <c r="AT44" s="60"/>
      <c r="AU44" s="60"/>
      <c r="AV44" s="60"/>
      <c r="AW44" s="60"/>
      <c r="AX44" s="6"/>
    </row>
    <row r="45" spans="1:51" s="7" customFormat="1" ht="31.5" hidden="1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>
        <v>0</v>
      </c>
      <c r="S45" s="102">
        <v>5</v>
      </c>
      <c r="T45" s="102">
        <v>1</v>
      </c>
      <c r="U45" s="102">
        <v>0</v>
      </c>
      <c r="V45" s="102">
        <v>2</v>
      </c>
      <c r="W45" s="102">
        <v>0</v>
      </c>
      <c r="X45" s="102">
        <v>0</v>
      </c>
      <c r="Y45" s="102">
        <v>2</v>
      </c>
      <c r="Z45" s="102">
        <v>0</v>
      </c>
      <c r="AA45" s="102">
        <v>0</v>
      </c>
      <c r="AB45" s="107" t="s">
        <v>25</v>
      </c>
      <c r="AC45" s="100" t="s">
        <v>4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1">
        <f t="shared" si="1"/>
        <v>0</v>
      </c>
      <c r="AN45" s="102"/>
      <c r="AO45" s="9"/>
      <c r="AQ45" s="49"/>
      <c r="AR45" s="60"/>
      <c r="AS45" s="60"/>
      <c r="AT45" s="60"/>
      <c r="AU45" s="60"/>
      <c r="AV45" s="60"/>
      <c r="AW45" s="60"/>
      <c r="AX45" s="6"/>
    </row>
    <row r="46" spans="1:51" s="7" customFormat="1" ht="31.5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>
        <v>0</v>
      </c>
      <c r="S46" s="102">
        <v>5</v>
      </c>
      <c r="T46" s="102">
        <v>1</v>
      </c>
      <c r="U46" s="102">
        <v>0</v>
      </c>
      <c r="V46" s="102">
        <v>2</v>
      </c>
      <c r="W46" s="102">
        <v>0</v>
      </c>
      <c r="X46" s="102">
        <v>0</v>
      </c>
      <c r="Y46" s="102">
        <v>2</v>
      </c>
      <c r="Z46" s="102">
        <v>0</v>
      </c>
      <c r="AA46" s="102">
        <v>0</v>
      </c>
      <c r="AB46" s="107" t="s">
        <v>26</v>
      </c>
      <c r="AC46" s="100" t="s">
        <v>4</v>
      </c>
      <c r="AD46" s="104">
        <v>0</v>
      </c>
      <c r="AE46" s="104">
        <v>0</v>
      </c>
      <c r="AF46" s="104">
        <v>0</v>
      </c>
      <c r="AG46" s="104">
        <v>900</v>
      </c>
      <c r="AH46" s="104">
        <v>900</v>
      </c>
      <c r="AI46" s="104">
        <v>900</v>
      </c>
      <c r="AJ46" s="104">
        <v>900</v>
      </c>
      <c r="AK46" s="104">
        <v>900</v>
      </c>
      <c r="AL46" s="104">
        <v>900</v>
      </c>
      <c r="AM46" s="101">
        <f t="shared" si="1"/>
        <v>5400</v>
      </c>
      <c r="AN46" s="102"/>
      <c r="AO46" s="9"/>
      <c r="AQ46" s="49"/>
      <c r="AR46" s="60"/>
      <c r="AS46" s="60"/>
      <c r="AT46" s="60"/>
      <c r="AU46" s="60"/>
      <c r="AV46" s="60"/>
      <c r="AW46" s="60"/>
      <c r="AX46" s="6"/>
    </row>
    <row r="47" spans="1:51" s="7" customFormat="1" ht="31.5" hidden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7" t="s">
        <v>27</v>
      </c>
      <c r="AC47" s="100" t="s">
        <v>4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01">
        <f t="shared" si="1"/>
        <v>0</v>
      </c>
      <c r="AN47" s="102"/>
      <c r="AO47" s="9"/>
      <c r="AQ47" s="49">
        <f>AQ48+AQ49+AQ50+AQ51</f>
        <v>1200</v>
      </c>
      <c r="AR47" s="60"/>
      <c r="AS47" s="60"/>
      <c r="AT47" s="60"/>
      <c r="AU47" s="60"/>
      <c r="AV47" s="60"/>
      <c r="AW47" s="60"/>
      <c r="AX47" s="6"/>
    </row>
    <row r="48" spans="1:51" s="7" customFormat="1" ht="57.75" customHeigh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>
        <v>0</v>
      </c>
      <c r="S48" s="102">
        <v>5</v>
      </c>
      <c r="T48" s="102">
        <v>1</v>
      </c>
      <c r="U48" s="102">
        <v>0</v>
      </c>
      <c r="V48" s="102">
        <v>2</v>
      </c>
      <c r="W48" s="102">
        <v>0</v>
      </c>
      <c r="X48" s="102">
        <v>0</v>
      </c>
      <c r="Y48" s="102">
        <v>2</v>
      </c>
      <c r="Z48" s="102">
        <v>0</v>
      </c>
      <c r="AA48" s="102">
        <v>2</v>
      </c>
      <c r="AB48" s="111" t="s">
        <v>97</v>
      </c>
      <c r="AC48" s="100" t="s">
        <v>28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01">
        <f t="shared" si="1"/>
        <v>0</v>
      </c>
      <c r="AN48" s="102"/>
      <c r="AO48" s="9"/>
      <c r="AQ48" s="49"/>
      <c r="AR48" s="60"/>
      <c r="AS48" s="60"/>
      <c r="AT48" s="60"/>
      <c r="AU48" s="60"/>
      <c r="AV48" s="60"/>
      <c r="AW48" s="60"/>
      <c r="AX48" s="6"/>
    </row>
    <row r="49" spans="1:50" s="7" customFormat="1" ht="48" customHeight="1" x14ac:dyDescent="0.25">
      <c r="A49" s="102">
        <v>6</v>
      </c>
      <c r="B49" s="102">
        <v>0</v>
      </c>
      <c r="C49" s="102">
        <v>2</v>
      </c>
      <c r="D49" s="102">
        <v>0</v>
      </c>
      <c r="E49" s="102">
        <v>5</v>
      </c>
      <c r="F49" s="102">
        <v>0</v>
      </c>
      <c r="G49" s="102">
        <v>3</v>
      </c>
      <c r="H49" s="102">
        <v>0</v>
      </c>
      <c r="I49" s="102">
        <v>5</v>
      </c>
      <c r="J49" s="102">
        <v>1</v>
      </c>
      <c r="K49" s="102">
        <v>0</v>
      </c>
      <c r="L49" s="102">
        <v>2</v>
      </c>
      <c r="M49" s="102">
        <v>4</v>
      </c>
      <c r="N49" s="102">
        <v>0</v>
      </c>
      <c r="O49" s="102">
        <v>1</v>
      </c>
      <c r="P49" s="102">
        <v>2</v>
      </c>
      <c r="Q49" s="102" t="s">
        <v>164</v>
      </c>
      <c r="R49" s="102">
        <v>0</v>
      </c>
      <c r="S49" s="102">
        <v>5</v>
      </c>
      <c r="T49" s="102">
        <v>1</v>
      </c>
      <c r="U49" s="102">
        <v>0</v>
      </c>
      <c r="V49" s="102">
        <v>2</v>
      </c>
      <c r="W49" s="102">
        <v>0</v>
      </c>
      <c r="X49" s="102">
        <v>0</v>
      </c>
      <c r="Y49" s="102">
        <v>3</v>
      </c>
      <c r="Z49" s="102">
        <v>0</v>
      </c>
      <c r="AA49" s="102">
        <v>0</v>
      </c>
      <c r="AB49" s="105" t="s">
        <v>98</v>
      </c>
      <c r="AC49" s="100" t="s">
        <v>4</v>
      </c>
      <c r="AD49" s="104">
        <f t="shared" ref="AD49:AL49" si="10">AD50+AD51+AD52+AD53</f>
        <v>0</v>
      </c>
      <c r="AE49" s="104">
        <f t="shared" si="10"/>
        <v>0</v>
      </c>
      <c r="AF49" s="104">
        <f t="shared" si="10"/>
        <v>0</v>
      </c>
      <c r="AG49" s="104">
        <f t="shared" si="10"/>
        <v>1200</v>
      </c>
      <c r="AH49" s="104">
        <f t="shared" si="10"/>
        <v>1200</v>
      </c>
      <c r="AI49" s="104">
        <f t="shared" si="10"/>
        <v>1200</v>
      </c>
      <c r="AJ49" s="104">
        <f t="shared" si="10"/>
        <v>1200</v>
      </c>
      <c r="AK49" s="104">
        <f t="shared" si="10"/>
        <v>1200</v>
      </c>
      <c r="AL49" s="104">
        <f t="shared" si="10"/>
        <v>1200</v>
      </c>
      <c r="AM49" s="101">
        <f t="shared" si="1"/>
        <v>7200</v>
      </c>
      <c r="AN49" s="100" t="s">
        <v>75</v>
      </c>
      <c r="AO49" s="9"/>
      <c r="AQ49" s="49"/>
      <c r="AR49" s="60"/>
      <c r="AS49" s="60"/>
      <c r="AT49" s="60"/>
      <c r="AU49" s="60"/>
      <c r="AV49" s="60"/>
      <c r="AW49" s="60"/>
      <c r="AX49" s="6"/>
    </row>
    <row r="50" spans="1:50" s="7" customFormat="1" ht="31.5" hidden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>
        <v>0</v>
      </c>
      <c r="S50" s="102">
        <v>5</v>
      </c>
      <c r="T50" s="102">
        <v>1</v>
      </c>
      <c r="U50" s="102">
        <v>0</v>
      </c>
      <c r="V50" s="102">
        <v>2</v>
      </c>
      <c r="W50" s="102">
        <v>0</v>
      </c>
      <c r="X50" s="102">
        <v>0</v>
      </c>
      <c r="Y50" s="102">
        <v>3</v>
      </c>
      <c r="Z50" s="102">
        <v>0</v>
      </c>
      <c r="AA50" s="102">
        <v>0</v>
      </c>
      <c r="AB50" s="107" t="s">
        <v>24</v>
      </c>
      <c r="AC50" s="100" t="s">
        <v>4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1">
        <f t="shared" si="1"/>
        <v>0</v>
      </c>
      <c r="AN50" s="102"/>
      <c r="AO50" s="9"/>
      <c r="AQ50" s="80">
        <v>1200</v>
      </c>
      <c r="AR50" s="60"/>
      <c r="AS50" s="60"/>
      <c r="AT50" s="60"/>
      <c r="AU50" s="60"/>
      <c r="AV50" s="60"/>
      <c r="AW50" s="60"/>
      <c r="AX50" s="6"/>
    </row>
    <row r="51" spans="1:50" s="7" customFormat="1" ht="3.75" hidden="1" customHeigh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>
        <v>0</v>
      </c>
      <c r="S51" s="102">
        <v>5</v>
      </c>
      <c r="T51" s="102">
        <v>1</v>
      </c>
      <c r="U51" s="102">
        <v>0</v>
      </c>
      <c r="V51" s="102">
        <v>2</v>
      </c>
      <c r="W51" s="102">
        <v>0</v>
      </c>
      <c r="X51" s="102">
        <v>0</v>
      </c>
      <c r="Y51" s="102">
        <v>3</v>
      </c>
      <c r="Z51" s="102">
        <v>0</v>
      </c>
      <c r="AA51" s="102">
        <v>0</v>
      </c>
      <c r="AB51" s="107" t="s">
        <v>25</v>
      </c>
      <c r="AC51" s="100" t="s">
        <v>4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01">
        <f t="shared" si="1"/>
        <v>0</v>
      </c>
      <c r="AN51" s="102"/>
      <c r="AO51" s="9"/>
      <c r="AQ51" s="49"/>
      <c r="AR51" s="60"/>
      <c r="AS51" s="60"/>
      <c r="AT51" s="60"/>
      <c r="AU51" s="60"/>
      <c r="AV51" s="60"/>
      <c r="AW51" s="60"/>
      <c r="AX51" s="6"/>
    </row>
    <row r="52" spans="1:50" s="7" customFormat="1" ht="31.5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>
        <v>0</v>
      </c>
      <c r="S52" s="102">
        <v>5</v>
      </c>
      <c r="T52" s="102">
        <v>1</v>
      </c>
      <c r="U52" s="102">
        <v>0</v>
      </c>
      <c r="V52" s="102">
        <v>2</v>
      </c>
      <c r="W52" s="102">
        <v>0</v>
      </c>
      <c r="X52" s="102">
        <v>0</v>
      </c>
      <c r="Y52" s="102">
        <v>3</v>
      </c>
      <c r="Z52" s="102">
        <v>0</v>
      </c>
      <c r="AA52" s="102">
        <v>0</v>
      </c>
      <c r="AB52" s="107" t="s">
        <v>26</v>
      </c>
      <c r="AC52" s="100" t="s">
        <v>4</v>
      </c>
      <c r="AD52" s="104">
        <v>0</v>
      </c>
      <c r="AE52" s="104">
        <v>0</v>
      </c>
      <c r="AF52" s="104">
        <v>0</v>
      </c>
      <c r="AG52" s="104">
        <v>1200</v>
      </c>
      <c r="AH52" s="104">
        <v>1200</v>
      </c>
      <c r="AI52" s="104">
        <v>1200</v>
      </c>
      <c r="AJ52" s="104">
        <v>1200</v>
      </c>
      <c r="AK52" s="104">
        <v>1200</v>
      </c>
      <c r="AL52" s="104">
        <v>1200</v>
      </c>
      <c r="AM52" s="101">
        <f t="shared" si="1"/>
        <v>7200</v>
      </c>
      <c r="AN52" s="102"/>
      <c r="AO52" s="9"/>
      <c r="AQ52" s="49"/>
      <c r="AR52" s="60"/>
      <c r="AS52" s="60"/>
      <c r="AT52" s="60"/>
      <c r="AU52" s="60"/>
      <c r="AV52" s="60"/>
      <c r="AW52" s="60"/>
      <c r="AX52" s="6"/>
    </row>
    <row r="53" spans="1:50" s="7" customFormat="1" ht="31.5" hidden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7" t="s">
        <v>27</v>
      </c>
      <c r="AC53" s="100" t="s">
        <v>4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01">
        <f t="shared" si="1"/>
        <v>0</v>
      </c>
      <c r="AN53" s="102"/>
      <c r="AO53" s="9"/>
      <c r="AQ53" s="80" t="e">
        <f>AQ54+#REF!+#REF!+#REF!</f>
        <v>#REF!</v>
      </c>
      <c r="AR53" s="60"/>
      <c r="AS53" s="60"/>
      <c r="AT53" s="60"/>
      <c r="AU53" s="60"/>
      <c r="AV53" s="60"/>
      <c r="AW53" s="60"/>
      <c r="AX53" s="6"/>
    </row>
    <row r="54" spans="1:50" s="7" customFormat="1" ht="53.2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>
        <v>0</v>
      </c>
      <c r="S54" s="102">
        <v>5</v>
      </c>
      <c r="T54" s="102">
        <v>1</v>
      </c>
      <c r="U54" s="102">
        <v>0</v>
      </c>
      <c r="V54" s="102">
        <v>2</v>
      </c>
      <c r="W54" s="102">
        <v>0</v>
      </c>
      <c r="X54" s="102">
        <v>0</v>
      </c>
      <c r="Y54" s="102">
        <v>3</v>
      </c>
      <c r="Z54" s="102">
        <v>0</v>
      </c>
      <c r="AA54" s="102">
        <v>3</v>
      </c>
      <c r="AB54" s="111" t="s">
        <v>99</v>
      </c>
      <c r="AC54" s="100" t="s">
        <v>28</v>
      </c>
      <c r="AD54" s="104"/>
      <c r="AE54" s="104"/>
      <c r="AF54" s="104"/>
      <c r="AG54" s="104"/>
      <c r="AH54" s="104"/>
      <c r="AI54" s="104"/>
      <c r="AJ54" s="104"/>
      <c r="AK54" s="104"/>
      <c r="AL54" s="104"/>
      <c r="AM54" s="101">
        <f t="shared" si="1"/>
        <v>0</v>
      </c>
      <c r="AN54" s="102"/>
      <c r="AO54" s="9"/>
      <c r="AQ54" s="49"/>
      <c r="AR54" s="60"/>
      <c r="AS54" s="60"/>
      <c r="AT54" s="60"/>
      <c r="AU54" s="60"/>
      <c r="AV54" s="60"/>
      <c r="AW54" s="60"/>
      <c r="AX54" s="6"/>
    </row>
    <row r="55" spans="1:50" s="7" customFormat="1" ht="54.75" customHeight="1" x14ac:dyDescent="0.25">
      <c r="A55" s="102">
        <v>6</v>
      </c>
      <c r="B55" s="102">
        <v>0</v>
      </c>
      <c r="C55" s="102">
        <v>2</v>
      </c>
      <c r="D55" s="102">
        <v>0</v>
      </c>
      <c r="E55" s="102">
        <v>5</v>
      </c>
      <c r="F55" s="102">
        <v>0</v>
      </c>
      <c r="G55" s="102">
        <v>1</v>
      </c>
      <c r="H55" s="102">
        <v>0</v>
      </c>
      <c r="I55" s="102">
        <v>5</v>
      </c>
      <c r="J55" s="102">
        <v>1</v>
      </c>
      <c r="K55" s="102">
        <v>0</v>
      </c>
      <c r="L55" s="102">
        <v>2</v>
      </c>
      <c r="M55" s="102">
        <v>4</v>
      </c>
      <c r="N55" s="102">
        <v>0</v>
      </c>
      <c r="O55" s="102">
        <v>0</v>
      </c>
      <c r="P55" s="102">
        <v>6</v>
      </c>
      <c r="Q55" s="102" t="s">
        <v>58</v>
      </c>
      <c r="R55" s="102">
        <v>0</v>
      </c>
      <c r="S55" s="102">
        <v>5</v>
      </c>
      <c r="T55" s="102">
        <v>1</v>
      </c>
      <c r="U55" s="102">
        <v>0</v>
      </c>
      <c r="V55" s="102">
        <v>2</v>
      </c>
      <c r="W55" s="102">
        <v>0</v>
      </c>
      <c r="X55" s="102">
        <v>0</v>
      </c>
      <c r="Y55" s="102">
        <v>4</v>
      </c>
      <c r="Z55" s="102">
        <v>0</v>
      </c>
      <c r="AA55" s="102">
        <v>0</v>
      </c>
      <c r="AB55" s="105" t="s">
        <v>100</v>
      </c>
      <c r="AC55" s="100" t="s">
        <v>4</v>
      </c>
      <c r="AD55" s="104" t="e">
        <f>#REF!+#REF!+AD56+AD57</f>
        <v>#REF!</v>
      </c>
      <c r="AE55" s="104" t="e">
        <f>#REF!+#REF!+AE56+AE57</f>
        <v>#REF!</v>
      </c>
      <c r="AF55" s="104" t="e">
        <f>#REF!+#REF!+AF56+AF57</f>
        <v>#REF!</v>
      </c>
      <c r="AG55" s="104">
        <f t="shared" ref="AG55:AL55" si="11">AG56</f>
        <v>1000</v>
      </c>
      <c r="AH55" s="104">
        <f t="shared" si="11"/>
        <v>1000</v>
      </c>
      <c r="AI55" s="104">
        <f t="shared" si="11"/>
        <v>1000</v>
      </c>
      <c r="AJ55" s="104">
        <f t="shared" si="11"/>
        <v>1000</v>
      </c>
      <c r="AK55" s="104">
        <f t="shared" si="11"/>
        <v>1000</v>
      </c>
      <c r="AL55" s="104">
        <f t="shared" si="11"/>
        <v>1000</v>
      </c>
      <c r="AM55" s="101">
        <f t="shared" si="1"/>
        <v>6000</v>
      </c>
      <c r="AN55" s="100" t="s">
        <v>75</v>
      </c>
      <c r="AO55" s="9"/>
      <c r="AQ55" s="49"/>
      <c r="AR55" s="60"/>
      <c r="AS55" s="60"/>
      <c r="AT55" s="60"/>
      <c r="AU55" s="60"/>
      <c r="AV55" s="60"/>
      <c r="AW55" s="60"/>
      <c r="AX55" s="6"/>
    </row>
    <row r="56" spans="1:50" s="7" customFormat="1" ht="31.5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>
        <v>0</v>
      </c>
      <c r="S56" s="102">
        <v>5</v>
      </c>
      <c r="T56" s="102">
        <v>1</v>
      </c>
      <c r="U56" s="102">
        <v>0</v>
      </c>
      <c r="V56" s="102">
        <v>2</v>
      </c>
      <c r="W56" s="102">
        <v>0</v>
      </c>
      <c r="X56" s="102">
        <v>0</v>
      </c>
      <c r="Y56" s="102">
        <v>4</v>
      </c>
      <c r="Z56" s="102">
        <v>0</v>
      </c>
      <c r="AA56" s="102">
        <v>0</v>
      </c>
      <c r="AB56" s="107" t="s">
        <v>26</v>
      </c>
      <c r="AC56" s="100" t="s">
        <v>4</v>
      </c>
      <c r="AD56" s="104">
        <v>0</v>
      </c>
      <c r="AE56" s="104">
        <v>0</v>
      </c>
      <c r="AF56" s="104">
        <v>0</v>
      </c>
      <c r="AG56" s="104">
        <v>1000</v>
      </c>
      <c r="AH56" s="104">
        <v>1000</v>
      </c>
      <c r="AI56" s="104">
        <v>1000</v>
      </c>
      <c r="AJ56" s="104">
        <v>1000</v>
      </c>
      <c r="AK56" s="104">
        <v>1000</v>
      </c>
      <c r="AL56" s="104">
        <v>1000</v>
      </c>
      <c r="AM56" s="101">
        <f t="shared" si="1"/>
        <v>6000</v>
      </c>
      <c r="AN56" s="102"/>
      <c r="AO56" s="9"/>
      <c r="AQ56" s="49"/>
      <c r="AR56" s="60"/>
      <c r="AS56" s="60"/>
      <c r="AT56" s="60"/>
      <c r="AU56" s="60"/>
      <c r="AV56" s="60"/>
      <c r="AW56" s="60"/>
      <c r="AX56" s="6"/>
    </row>
    <row r="57" spans="1:50" s="7" customFormat="1" ht="31.5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>
        <v>0</v>
      </c>
      <c r="S57" s="102">
        <v>5</v>
      </c>
      <c r="T57" s="102">
        <v>1</v>
      </c>
      <c r="U57" s="102">
        <v>0</v>
      </c>
      <c r="V57" s="102">
        <v>2</v>
      </c>
      <c r="W57" s="102">
        <v>0</v>
      </c>
      <c r="X57" s="102">
        <v>0</v>
      </c>
      <c r="Y57" s="102">
        <v>4</v>
      </c>
      <c r="Z57" s="102">
        <v>0</v>
      </c>
      <c r="AA57" s="102">
        <v>4</v>
      </c>
      <c r="AB57" s="103" t="s">
        <v>76</v>
      </c>
      <c r="AC57" s="100" t="s">
        <v>31</v>
      </c>
      <c r="AD57" s="104"/>
      <c r="AE57" s="104"/>
      <c r="AF57" s="104"/>
      <c r="AG57" s="104"/>
      <c r="AH57" s="104"/>
      <c r="AI57" s="104"/>
      <c r="AJ57" s="104"/>
      <c r="AK57" s="104"/>
      <c r="AL57" s="104"/>
      <c r="AM57" s="101">
        <f t="shared" si="1"/>
        <v>0</v>
      </c>
      <c r="AN57" s="102"/>
      <c r="AO57" s="9"/>
      <c r="AQ57" s="49"/>
      <c r="AR57" s="60"/>
      <c r="AS57" s="60"/>
      <c r="AT57" s="60"/>
      <c r="AU57" s="60"/>
      <c r="AV57" s="60"/>
      <c r="AW57" s="60"/>
      <c r="AX57" s="6"/>
    </row>
    <row r="58" spans="1:50" s="7" customFormat="1" ht="18.75" hidden="1" customHeight="1" x14ac:dyDescent="0.25">
      <c r="A58" s="102">
        <v>6</v>
      </c>
      <c r="B58" s="102">
        <v>0</v>
      </c>
      <c r="C58" s="102">
        <v>2</v>
      </c>
      <c r="D58" s="102">
        <v>0</v>
      </c>
      <c r="E58" s="102">
        <v>4</v>
      </c>
      <c r="F58" s="102">
        <v>0</v>
      </c>
      <c r="G58" s="102">
        <v>5</v>
      </c>
      <c r="H58" s="102">
        <v>0</v>
      </c>
      <c r="I58" s="102">
        <v>5</v>
      </c>
      <c r="J58" s="102">
        <v>1</v>
      </c>
      <c r="K58" s="102">
        <v>0</v>
      </c>
      <c r="L58" s="102">
        <v>2</v>
      </c>
      <c r="M58" s="102">
        <v>1</v>
      </c>
      <c r="N58" s="102">
        <v>0</v>
      </c>
      <c r="O58" s="102">
        <v>5</v>
      </c>
      <c r="P58" s="102">
        <v>5</v>
      </c>
      <c r="Q58" s="102" t="s">
        <v>59</v>
      </c>
      <c r="R58" s="102">
        <v>0</v>
      </c>
      <c r="S58" s="102">
        <v>5</v>
      </c>
      <c r="T58" s="102">
        <v>1</v>
      </c>
      <c r="U58" s="102">
        <v>0</v>
      </c>
      <c r="V58" s="102">
        <v>2</v>
      </c>
      <c r="W58" s="102">
        <v>0</v>
      </c>
      <c r="X58" s="102">
        <v>0</v>
      </c>
      <c r="Y58" s="102">
        <v>9</v>
      </c>
      <c r="Z58" s="102">
        <v>0</v>
      </c>
      <c r="AA58" s="102">
        <v>0</v>
      </c>
      <c r="AB58" s="105" t="s">
        <v>101</v>
      </c>
      <c r="AC58" s="100" t="s">
        <v>4</v>
      </c>
      <c r="AD58" s="104">
        <f t="shared" ref="AD58:AL58" si="12">AD61</f>
        <v>0</v>
      </c>
      <c r="AE58" s="104">
        <f t="shared" si="12"/>
        <v>0</v>
      </c>
      <c r="AF58" s="104">
        <f t="shared" si="12"/>
        <v>0</v>
      </c>
      <c r="AG58" s="104">
        <f t="shared" si="12"/>
        <v>151.6</v>
      </c>
      <c r="AH58" s="104">
        <f t="shared" si="12"/>
        <v>151.6</v>
      </c>
      <c r="AI58" s="104">
        <f t="shared" si="12"/>
        <v>151.6</v>
      </c>
      <c r="AJ58" s="104">
        <f t="shared" si="12"/>
        <v>151.6</v>
      </c>
      <c r="AK58" s="104">
        <f t="shared" si="12"/>
        <v>151.6</v>
      </c>
      <c r="AL58" s="104">
        <f t="shared" si="12"/>
        <v>151.6</v>
      </c>
      <c r="AM58" s="101">
        <f t="shared" si="1"/>
        <v>909.6</v>
      </c>
      <c r="AN58" s="102" t="s">
        <v>39</v>
      </c>
      <c r="AO58" s="9"/>
      <c r="AQ58" s="49">
        <f>AQ59</f>
        <v>158.9</v>
      </c>
      <c r="AR58" s="60"/>
      <c r="AS58" s="60"/>
      <c r="AT58" s="60"/>
      <c r="AU58" s="60"/>
      <c r="AV58" s="60"/>
      <c r="AW58" s="60"/>
      <c r="AX58" s="6"/>
    </row>
    <row r="59" spans="1:50" s="7" customFormat="1" ht="18.75" hidden="1" customHeigh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7" t="s">
        <v>24</v>
      </c>
      <c r="AC59" s="100"/>
      <c r="AD59" s="104"/>
      <c r="AE59" s="104"/>
      <c r="AF59" s="104"/>
      <c r="AG59" s="104"/>
      <c r="AH59" s="104"/>
      <c r="AI59" s="104"/>
      <c r="AJ59" s="104"/>
      <c r="AK59" s="104"/>
      <c r="AL59" s="104"/>
      <c r="AM59" s="101">
        <f t="shared" si="1"/>
        <v>0</v>
      </c>
      <c r="AN59" s="102"/>
      <c r="AO59" s="9"/>
      <c r="AQ59" s="49">
        <v>158.9</v>
      </c>
      <c r="AR59" s="60"/>
      <c r="AS59" s="60"/>
      <c r="AT59" s="60"/>
      <c r="AU59" s="60"/>
      <c r="AV59" s="60"/>
      <c r="AW59" s="60"/>
      <c r="AX59" s="6"/>
    </row>
    <row r="60" spans="1:50" s="7" customFormat="1" ht="85.5" customHeight="1" x14ac:dyDescent="0.25">
      <c r="A60" s="102">
        <v>6</v>
      </c>
      <c r="B60" s="102">
        <v>0</v>
      </c>
      <c r="C60" s="102">
        <v>2</v>
      </c>
      <c r="D60" s="102">
        <v>0</v>
      </c>
      <c r="E60" s="102">
        <v>4</v>
      </c>
      <c r="F60" s="102">
        <v>0</v>
      </c>
      <c r="G60" s="102">
        <v>5</v>
      </c>
      <c r="H60" s="102">
        <v>0</v>
      </c>
      <c r="I60" s="102">
        <v>5</v>
      </c>
      <c r="J60" s="102">
        <v>1</v>
      </c>
      <c r="K60" s="102">
        <v>0</v>
      </c>
      <c r="L60" s="102">
        <v>2</v>
      </c>
      <c r="M60" s="102">
        <v>1</v>
      </c>
      <c r="N60" s="102">
        <v>0</v>
      </c>
      <c r="O60" s="102">
        <v>5</v>
      </c>
      <c r="P60" s="102">
        <v>5</v>
      </c>
      <c r="Q60" s="102" t="s">
        <v>56</v>
      </c>
      <c r="R60" s="102">
        <v>0</v>
      </c>
      <c r="S60" s="102">
        <v>5</v>
      </c>
      <c r="T60" s="102">
        <v>1</v>
      </c>
      <c r="U60" s="102">
        <v>0</v>
      </c>
      <c r="V60" s="102">
        <v>2</v>
      </c>
      <c r="W60" s="102">
        <v>0</v>
      </c>
      <c r="X60" s="102">
        <v>0</v>
      </c>
      <c r="Y60" s="102">
        <v>5</v>
      </c>
      <c r="Z60" s="102">
        <v>0</v>
      </c>
      <c r="AA60" s="102">
        <v>0</v>
      </c>
      <c r="AB60" s="105" t="s">
        <v>158</v>
      </c>
      <c r="AC60" s="100" t="s">
        <v>30</v>
      </c>
      <c r="AD60" s="104">
        <f t="shared" ref="AD60:AL60" si="13">AD61</f>
        <v>0</v>
      </c>
      <c r="AE60" s="104">
        <f t="shared" si="13"/>
        <v>0</v>
      </c>
      <c r="AF60" s="104">
        <f t="shared" si="13"/>
        <v>0</v>
      </c>
      <c r="AG60" s="104">
        <f>AG61</f>
        <v>151.6</v>
      </c>
      <c r="AH60" s="104">
        <f t="shared" si="13"/>
        <v>151.6</v>
      </c>
      <c r="AI60" s="104">
        <f t="shared" si="13"/>
        <v>151.6</v>
      </c>
      <c r="AJ60" s="104">
        <f t="shared" si="13"/>
        <v>151.6</v>
      </c>
      <c r="AK60" s="104">
        <f t="shared" si="13"/>
        <v>151.6</v>
      </c>
      <c r="AL60" s="104">
        <f t="shared" si="13"/>
        <v>151.6</v>
      </c>
      <c r="AM60" s="101">
        <f t="shared" si="1"/>
        <v>909.6</v>
      </c>
      <c r="AN60" s="100" t="s">
        <v>75</v>
      </c>
      <c r="AO60" s="9"/>
      <c r="AQ60" s="49"/>
      <c r="AR60" s="60"/>
      <c r="AS60" s="60"/>
      <c r="AT60" s="60"/>
      <c r="AU60" s="60"/>
      <c r="AV60" s="60"/>
      <c r="AW60" s="60"/>
      <c r="AX60" s="6"/>
    </row>
    <row r="61" spans="1:50" s="7" customFormat="1" ht="36" customHeigh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>
        <v>0</v>
      </c>
      <c r="S61" s="102">
        <v>5</v>
      </c>
      <c r="T61" s="102">
        <v>1</v>
      </c>
      <c r="U61" s="102">
        <v>0</v>
      </c>
      <c r="V61" s="102">
        <v>2</v>
      </c>
      <c r="W61" s="102">
        <v>0</v>
      </c>
      <c r="X61" s="102">
        <v>0</v>
      </c>
      <c r="Y61" s="102">
        <v>5</v>
      </c>
      <c r="Z61" s="102">
        <v>0</v>
      </c>
      <c r="AA61" s="102">
        <v>0</v>
      </c>
      <c r="AB61" s="107" t="s">
        <v>25</v>
      </c>
      <c r="AC61" s="100" t="s">
        <v>4</v>
      </c>
      <c r="AD61" s="104"/>
      <c r="AE61" s="104"/>
      <c r="AF61" s="104"/>
      <c r="AG61" s="104">
        <v>151.6</v>
      </c>
      <c r="AH61" s="104">
        <v>151.6</v>
      </c>
      <c r="AI61" s="104">
        <v>151.6</v>
      </c>
      <c r="AJ61" s="104">
        <v>151.6</v>
      </c>
      <c r="AK61" s="104">
        <v>151.6</v>
      </c>
      <c r="AL61" s="104">
        <v>151.6</v>
      </c>
      <c r="AM61" s="101">
        <f t="shared" si="1"/>
        <v>909.6</v>
      </c>
      <c r="AN61" s="102"/>
      <c r="AO61" s="9"/>
      <c r="AQ61" s="80">
        <f>AQ62</f>
        <v>8150</v>
      </c>
      <c r="AR61" s="60"/>
      <c r="AS61" s="60"/>
      <c r="AT61" s="60"/>
      <c r="AU61" s="60"/>
      <c r="AV61" s="60"/>
      <c r="AW61" s="60"/>
      <c r="AX61" s="6"/>
    </row>
    <row r="62" spans="1:50" s="7" customFormat="1" ht="47.25" customHeigh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>
        <v>0</v>
      </c>
      <c r="S62" s="102">
        <v>5</v>
      </c>
      <c r="T62" s="102">
        <v>1</v>
      </c>
      <c r="U62" s="102">
        <v>0</v>
      </c>
      <c r="V62" s="102">
        <v>2</v>
      </c>
      <c r="W62" s="102">
        <v>0</v>
      </c>
      <c r="X62" s="102">
        <v>0</v>
      </c>
      <c r="Y62" s="102">
        <v>5</v>
      </c>
      <c r="Z62" s="102">
        <v>0</v>
      </c>
      <c r="AA62" s="102">
        <v>5</v>
      </c>
      <c r="AB62" s="111" t="s">
        <v>102</v>
      </c>
      <c r="AC62" s="100" t="s">
        <v>31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01">
        <f t="shared" si="1"/>
        <v>0</v>
      </c>
      <c r="AN62" s="102"/>
      <c r="AO62" s="9"/>
      <c r="AQ62" s="49">
        <v>8150</v>
      </c>
      <c r="AR62" s="60"/>
      <c r="AS62" s="60"/>
      <c r="AT62" s="60"/>
      <c r="AU62" s="60"/>
      <c r="AV62" s="60"/>
      <c r="AW62" s="60"/>
      <c r="AX62" s="6"/>
    </row>
    <row r="63" spans="1:50" s="7" customFormat="1" ht="41.25" customHeight="1" x14ac:dyDescent="0.25">
      <c r="A63" s="112">
        <v>6</v>
      </c>
      <c r="B63" s="112">
        <v>0</v>
      </c>
      <c r="C63" s="112">
        <v>2</v>
      </c>
      <c r="D63" s="112">
        <v>0</v>
      </c>
      <c r="E63" s="112">
        <v>5</v>
      </c>
      <c r="F63" s="112">
        <v>0</v>
      </c>
      <c r="G63" s="112">
        <v>3</v>
      </c>
      <c r="H63" s="112">
        <v>0</v>
      </c>
      <c r="I63" s="112">
        <v>5</v>
      </c>
      <c r="J63" s="112">
        <v>1</v>
      </c>
      <c r="K63" s="112">
        <v>0</v>
      </c>
      <c r="L63" s="112">
        <v>2</v>
      </c>
      <c r="M63" s="112">
        <v>4</v>
      </c>
      <c r="N63" s="112">
        <v>0</v>
      </c>
      <c r="O63" s="112">
        <v>1</v>
      </c>
      <c r="P63" s="112">
        <v>0</v>
      </c>
      <c r="Q63" s="112" t="s">
        <v>164</v>
      </c>
      <c r="R63" s="102">
        <v>0</v>
      </c>
      <c r="S63" s="102">
        <v>5</v>
      </c>
      <c r="T63" s="102">
        <v>1</v>
      </c>
      <c r="U63" s="102">
        <v>0</v>
      </c>
      <c r="V63" s="102">
        <v>2</v>
      </c>
      <c r="W63" s="102">
        <v>0</v>
      </c>
      <c r="X63" s="102">
        <v>0</v>
      </c>
      <c r="Y63" s="112">
        <v>6</v>
      </c>
      <c r="Z63" s="112">
        <v>0</v>
      </c>
      <c r="AA63" s="112">
        <v>0</v>
      </c>
      <c r="AB63" s="111" t="s">
        <v>103</v>
      </c>
      <c r="AC63" s="100" t="s">
        <v>30</v>
      </c>
      <c r="AD63" s="104"/>
      <c r="AE63" s="104"/>
      <c r="AF63" s="104"/>
      <c r="AG63" s="104">
        <f t="shared" ref="AG63:AL63" si="14">AG64</f>
        <v>8000</v>
      </c>
      <c r="AH63" s="104">
        <f t="shared" si="14"/>
        <v>7827.4</v>
      </c>
      <c r="AI63" s="104">
        <f t="shared" si="14"/>
        <v>8058.5</v>
      </c>
      <c r="AJ63" s="104">
        <f t="shared" si="14"/>
        <v>8058.5</v>
      </c>
      <c r="AK63" s="104">
        <f t="shared" si="14"/>
        <v>8058.5</v>
      </c>
      <c r="AL63" s="104">
        <f t="shared" si="14"/>
        <v>8058.5</v>
      </c>
      <c r="AM63" s="101">
        <f t="shared" si="1"/>
        <v>48061.4</v>
      </c>
      <c r="AN63" s="100" t="s">
        <v>75</v>
      </c>
      <c r="AO63" s="9"/>
      <c r="AQ63" s="49"/>
      <c r="AR63" s="60"/>
      <c r="AS63" s="60"/>
      <c r="AT63" s="60"/>
      <c r="AU63" s="60"/>
      <c r="AV63" s="60"/>
      <c r="AW63" s="60"/>
      <c r="AX63" s="6"/>
    </row>
    <row r="64" spans="1:50" s="7" customFormat="1" ht="37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02">
        <v>0</v>
      </c>
      <c r="S64" s="102">
        <v>5</v>
      </c>
      <c r="T64" s="102">
        <v>1</v>
      </c>
      <c r="U64" s="102">
        <v>0</v>
      </c>
      <c r="V64" s="102">
        <v>2</v>
      </c>
      <c r="W64" s="102">
        <v>0</v>
      </c>
      <c r="X64" s="102">
        <v>0</v>
      </c>
      <c r="Y64" s="112">
        <v>6</v>
      </c>
      <c r="Z64" s="112">
        <v>0</v>
      </c>
      <c r="AA64" s="112">
        <v>0</v>
      </c>
      <c r="AB64" s="107" t="s">
        <v>26</v>
      </c>
      <c r="AC64" s="100" t="s">
        <v>4</v>
      </c>
      <c r="AD64" s="104">
        <v>0</v>
      </c>
      <c r="AE64" s="104">
        <v>0</v>
      </c>
      <c r="AF64" s="104">
        <v>0</v>
      </c>
      <c r="AG64" s="104">
        <v>8000</v>
      </c>
      <c r="AH64" s="104">
        <v>7827.4</v>
      </c>
      <c r="AI64" s="104">
        <v>8058.5</v>
      </c>
      <c r="AJ64" s="104">
        <v>8058.5</v>
      </c>
      <c r="AK64" s="104">
        <v>8058.5</v>
      </c>
      <c r="AL64" s="104">
        <v>8058.5</v>
      </c>
      <c r="AM64" s="101">
        <f t="shared" si="1"/>
        <v>48061.4</v>
      </c>
      <c r="AN64" s="102"/>
      <c r="AO64" s="9"/>
      <c r="AQ64" s="80">
        <f>AQ65</f>
        <v>450</v>
      </c>
      <c r="AR64" s="60"/>
      <c r="AS64" s="60"/>
      <c r="AT64" s="60"/>
      <c r="AU64" s="60"/>
      <c r="AV64" s="60"/>
      <c r="AW64" s="60"/>
      <c r="AX64" s="6"/>
    </row>
    <row r="65" spans="1:51" s="7" customFormat="1" ht="57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02">
        <v>0</v>
      </c>
      <c r="S65" s="102">
        <v>5</v>
      </c>
      <c r="T65" s="102">
        <v>1</v>
      </c>
      <c r="U65" s="102">
        <v>0</v>
      </c>
      <c r="V65" s="102">
        <v>2</v>
      </c>
      <c r="W65" s="102">
        <v>0</v>
      </c>
      <c r="X65" s="102">
        <v>0</v>
      </c>
      <c r="Y65" s="112">
        <v>6</v>
      </c>
      <c r="Z65" s="112">
        <v>0</v>
      </c>
      <c r="AA65" s="112">
        <v>6</v>
      </c>
      <c r="AB65" s="111" t="s">
        <v>104</v>
      </c>
      <c r="AC65" s="100" t="s">
        <v>28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01">
        <f t="shared" si="1"/>
        <v>0</v>
      </c>
      <c r="AN65" s="102"/>
      <c r="AO65" s="9"/>
      <c r="AQ65" s="49">
        <v>450</v>
      </c>
      <c r="AR65" s="60"/>
      <c r="AS65" s="60"/>
      <c r="AT65" s="60"/>
      <c r="AU65" s="60"/>
      <c r="AV65" s="60"/>
      <c r="AW65" s="60"/>
      <c r="AX65" s="6"/>
    </row>
    <row r="66" spans="1:51" s="7" customFormat="1" ht="75" customHeight="1" x14ac:dyDescent="0.25">
      <c r="A66" s="112">
        <v>6</v>
      </c>
      <c r="B66" s="112">
        <v>0</v>
      </c>
      <c r="C66" s="112">
        <v>2</v>
      </c>
      <c r="D66" s="112">
        <v>0</v>
      </c>
      <c r="E66" s="112">
        <v>5</v>
      </c>
      <c r="F66" s="112">
        <v>0</v>
      </c>
      <c r="G66" s="112">
        <v>1</v>
      </c>
      <c r="H66" s="112">
        <v>0</v>
      </c>
      <c r="I66" s="112">
        <v>5</v>
      </c>
      <c r="J66" s="112">
        <v>1</v>
      </c>
      <c r="K66" s="112">
        <v>0</v>
      </c>
      <c r="L66" s="112">
        <v>2</v>
      </c>
      <c r="M66" s="112">
        <v>4</v>
      </c>
      <c r="N66" s="112">
        <v>0</v>
      </c>
      <c r="O66" s="112">
        <v>1</v>
      </c>
      <c r="P66" s="112">
        <v>1</v>
      </c>
      <c r="Q66" s="112" t="s">
        <v>58</v>
      </c>
      <c r="R66" s="112">
        <v>0</v>
      </c>
      <c r="S66" s="112">
        <v>5</v>
      </c>
      <c r="T66" s="112">
        <v>1</v>
      </c>
      <c r="U66" s="112">
        <v>0</v>
      </c>
      <c r="V66" s="112">
        <v>2</v>
      </c>
      <c r="W66" s="112">
        <v>0</v>
      </c>
      <c r="X66" s="112">
        <v>0</v>
      </c>
      <c r="Y66" s="112">
        <v>7</v>
      </c>
      <c r="Z66" s="112">
        <v>0</v>
      </c>
      <c r="AA66" s="112">
        <v>0</v>
      </c>
      <c r="AB66" s="156" t="s">
        <v>177</v>
      </c>
      <c r="AC66" s="100" t="s">
        <v>30</v>
      </c>
      <c r="AD66" s="104"/>
      <c r="AE66" s="104"/>
      <c r="AF66" s="104"/>
      <c r="AG66" s="104">
        <f t="shared" ref="AG66:AL66" si="15">AG67</f>
        <v>1000</v>
      </c>
      <c r="AH66" s="104">
        <f t="shared" si="15"/>
        <v>1000</v>
      </c>
      <c r="AI66" s="104">
        <f t="shared" si="15"/>
        <v>1000</v>
      </c>
      <c r="AJ66" s="104">
        <f t="shared" si="15"/>
        <v>1000</v>
      </c>
      <c r="AK66" s="104">
        <f t="shared" si="15"/>
        <v>1000</v>
      </c>
      <c r="AL66" s="104">
        <f t="shared" si="15"/>
        <v>1000</v>
      </c>
      <c r="AM66" s="101">
        <f t="shared" si="1"/>
        <v>6000</v>
      </c>
      <c r="AN66" s="100" t="s">
        <v>75</v>
      </c>
      <c r="AO66" s="9"/>
      <c r="AQ66" s="49"/>
      <c r="AR66" s="281"/>
      <c r="AS66" s="281"/>
      <c r="AT66" s="138"/>
      <c r="AU66" s="138"/>
      <c r="AV66" s="138"/>
      <c r="AW66" s="60"/>
      <c r="AX66" s="6"/>
    </row>
    <row r="67" spans="1:51" s="7" customFormat="1" ht="37.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>
        <v>0</v>
      </c>
      <c r="S67" s="112">
        <v>5</v>
      </c>
      <c r="T67" s="112">
        <v>1</v>
      </c>
      <c r="U67" s="112">
        <v>0</v>
      </c>
      <c r="V67" s="112">
        <v>2</v>
      </c>
      <c r="W67" s="112">
        <v>0</v>
      </c>
      <c r="X67" s="112">
        <v>0</v>
      </c>
      <c r="Y67" s="112">
        <v>7</v>
      </c>
      <c r="Z67" s="112">
        <v>0</v>
      </c>
      <c r="AA67" s="112">
        <v>0</v>
      </c>
      <c r="AB67" s="107" t="s">
        <v>26</v>
      </c>
      <c r="AC67" s="100" t="s">
        <v>4</v>
      </c>
      <c r="AD67" s="104">
        <v>0</v>
      </c>
      <c r="AE67" s="104">
        <v>0</v>
      </c>
      <c r="AF67" s="104">
        <v>0</v>
      </c>
      <c r="AG67" s="104">
        <v>1000</v>
      </c>
      <c r="AH67" s="104">
        <v>1000</v>
      </c>
      <c r="AI67" s="104">
        <v>1000</v>
      </c>
      <c r="AJ67" s="104">
        <v>1000</v>
      </c>
      <c r="AK67" s="104">
        <v>1000</v>
      </c>
      <c r="AL67" s="104">
        <v>1000</v>
      </c>
      <c r="AM67" s="101">
        <f t="shared" si="1"/>
        <v>6000</v>
      </c>
      <c r="AN67" s="102"/>
      <c r="AO67" s="9"/>
      <c r="AQ67" s="49">
        <f>AQ68</f>
        <v>0</v>
      </c>
      <c r="AR67" s="281"/>
      <c r="AS67" s="281"/>
      <c r="AT67" s="138"/>
      <c r="AU67" s="138"/>
      <c r="AV67" s="138"/>
      <c r="AW67" s="60"/>
      <c r="AX67" s="6"/>
    </row>
    <row r="68" spans="1:51" s="7" customFormat="1" ht="37.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>
        <v>0</v>
      </c>
      <c r="S68" s="112">
        <v>5</v>
      </c>
      <c r="T68" s="112">
        <v>1</v>
      </c>
      <c r="U68" s="112">
        <v>0</v>
      </c>
      <c r="V68" s="112">
        <v>2</v>
      </c>
      <c r="W68" s="112">
        <v>0</v>
      </c>
      <c r="X68" s="112">
        <v>0</v>
      </c>
      <c r="Y68" s="112">
        <v>7</v>
      </c>
      <c r="Z68" s="112">
        <v>0</v>
      </c>
      <c r="AA68" s="112">
        <v>7</v>
      </c>
      <c r="AB68" s="111" t="s">
        <v>151</v>
      </c>
      <c r="AC68" s="100" t="s">
        <v>31</v>
      </c>
      <c r="AD68" s="104"/>
      <c r="AE68" s="104"/>
      <c r="AF68" s="104"/>
      <c r="AG68" s="104"/>
      <c r="AH68" s="104"/>
      <c r="AI68" s="104"/>
      <c r="AJ68" s="104"/>
      <c r="AK68" s="104"/>
      <c r="AL68" s="104"/>
      <c r="AM68" s="101">
        <f t="shared" si="1"/>
        <v>0</v>
      </c>
      <c r="AN68" s="102"/>
      <c r="AO68" s="9"/>
      <c r="AQ68" s="49">
        <v>0</v>
      </c>
      <c r="AR68" s="281"/>
      <c r="AS68" s="281"/>
      <c r="AT68" s="138"/>
      <c r="AU68" s="138"/>
      <c r="AV68" s="138"/>
      <c r="AW68" s="281"/>
      <c r="AX68" s="168"/>
    </row>
    <row r="69" spans="1:51" s="7" customFormat="1" ht="63" hidden="1" customHeight="1" x14ac:dyDescent="0.25">
      <c r="A69" s="112">
        <v>6</v>
      </c>
      <c r="B69" s="112">
        <v>0</v>
      </c>
      <c r="C69" s="112">
        <v>2</v>
      </c>
      <c r="D69" s="112">
        <v>0</v>
      </c>
      <c r="E69" s="112">
        <v>5</v>
      </c>
      <c r="F69" s="112">
        <v>0</v>
      </c>
      <c r="G69" s="112">
        <v>2</v>
      </c>
      <c r="H69" s="112">
        <v>0</v>
      </c>
      <c r="I69" s="112">
        <v>5</v>
      </c>
      <c r="J69" s="112">
        <v>1</v>
      </c>
      <c r="K69" s="112">
        <v>0</v>
      </c>
      <c r="L69" s="112">
        <v>2</v>
      </c>
      <c r="M69" s="112">
        <v>4</v>
      </c>
      <c r="N69" s="112">
        <v>0</v>
      </c>
      <c r="O69" s="112">
        <v>0</v>
      </c>
      <c r="P69" s="112">
        <v>8</v>
      </c>
      <c r="Q69" s="112" t="s">
        <v>57</v>
      </c>
      <c r="R69" s="112">
        <v>8</v>
      </c>
      <c r="S69" s="112">
        <v>0</v>
      </c>
      <c r="T69" s="112">
        <v>0</v>
      </c>
      <c r="U69" s="112"/>
      <c r="V69" s="112"/>
      <c r="W69" s="112"/>
      <c r="X69" s="112"/>
      <c r="Y69" s="112"/>
      <c r="Z69" s="112"/>
      <c r="AA69" s="112"/>
      <c r="AB69" s="111" t="s">
        <v>152</v>
      </c>
      <c r="AC69" s="100"/>
      <c r="AD69" s="104"/>
      <c r="AE69" s="104"/>
      <c r="AF69" s="104"/>
      <c r="AG69" s="104">
        <f t="shared" ref="AG69:AL69" si="16">AG70</f>
        <v>0</v>
      </c>
      <c r="AH69" s="104">
        <f t="shared" si="16"/>
        <v>0</v>
      </c>
      <c r="AI69" s="104">
        <f t="shared" si="16"/>
        <v>0</v>
      </c>
      <c r="AJ69" s="104">
        <f t="shared" si="16"/>
        <v>0</v>
      </c>
      <c r="AK69" s="104">
        <f t="shared" si="16"/>
        <v>0</v>
      </c>
      <c r="AL69" s="104">
        <f t="shared" si="16"/>
        <v>0</v>
      </c>
      <c r="AM69" s="101">
        <f t="shared" si="1"/>
        <v>0</v>
      </c>
      <c r="AN69" s="102"/>
      <c r="AO69" s="9"/>
      <c r="AQ69" s="49"/>
      <c r="AR69" s="281"/>
      <c r="AS69" s="281"/>
      <c r="AT69" s="138"/>
      <c r="AU69" s="138"/>
      <c r="AV69" s="138"/>
      <c r="AW69" s="281"/>
      <c r="AX69" s="168"/>
      <c r="AY69" s="67"/>
    </row>
    <row r="70" spans="1:51" s="7" customFormat="1" ht="37.5" hidden="1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>
        <v>0</v>
      </c>
      <c r="S70" s="112">
        <v>5</v>
      </c>
      <c r="T70" s="112">
        <v>1</v>
      </c>
      <c r="U70" s="112">
        <v>0</v>
      </c>
      <c r="V70" s="112">
        <v>2</v>
      </c>
      <c r="W70" s="112">
        <v>0</v>
      </c>
      <c r="X70" s="112">
        <v>1</v>
      </c>
      <c r="Y70" s="112">
        <v>7</v>
      </c>
      <c r="Z70" s="112">
        <v>0</v>
      </c>
      <c r="AA70" s="112">
        <v>0</v>
      </c>
      <c r="AB70" s="107" t="s">
        <v>26</v>
      </c>
      <c r="AC70" s="100" t="s">
        <v>4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1">
        <f t="shared" si="1"/>
        <v>0</v>
      </c>
      <c r="AN70" s="102"/>
      <c r="AO70" s="9"/>
      <c r="AQ70" s="49">
        <f>AQ71</f>
        <v>300</v>
      </c>
      <c r="AR70" s="281"/>
      <c r="AS70" s="281"/>
      <c r="AT70" s="138"/>
      <c r="AU70" s="138"/>
      <c r="AV70" s="138"/>
      <c r="AW70" s="281"/>
      <c r="AX70" s="168"/>
      <c r="AY70" s="67"/>
    </row>
    <row r="71" spans="1:51" s="7" customFormat="1" ht="37.5" hidden="1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>
        <v>0</v>
      </c>
      <c r="S71" s="112">
        <v>5</v>
      </c>
      <c r="T71" s="112">
        <v>1</v>
      </c>
      <c r="U71" s="112">
        <v>0</v>
      </c>
      <c r="V71" s="112">
        <v>2</v>
      </c>
      <c r="W71" s="112">
        <v>0</v>
      </c>
      <c r="X71" s="112">
        <v>1</v>
      </c>
      <c r="Y71" s="112">
        <v>7</v>
      </c>
      <c r="Z71" s="112">
        <v>0</v>
      </c>
      <c r="AA71" s="112">
        <v>1</v>
      </c>
      <c r="AB71" s="111" t="s">
        <v>153</v>
      </c>
      <c r="AC71" s="100" t="s">
        <v>29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01">
        <f t="shared" si="1"/>
        <v>0</v>
      </c>
      <c r="AN71" s="102"/>
      <c r="AO71" s="9"/>
      <c r="AQ71" s="49">
        <v>300</v>
      </c>
      <c r="AR71" s="281"/>
      <c r="AS71" s="281"/>
      <c r="AT71" s="138"/>
      <c r="AU71" s="138"/>
      <c r="AV71" s="138"/>
      <c r="AW71" s="281"/>
      <c r="AX71" s="168"/>
      <c r="AY71" s="67"/>
    </row>
    <row r="72" spans="1:51" s="7" customFormat="1" ht="56.25" customHeight="1" x14ac:dyDescent="0.25">
      <c r="A72" s="112">
        <v>6</v>
      </c>
      <c r="B72" s="112">
        <v>0</v>
      </c>
      <c r="C72" s="112">
        <v>2</v>
      </c>
      <c r="D72" s="112">
        <v>0</v>
      </c>
      <c r="E72" s="112">
        <v>5</v>
      </c>
      <c r="F72" s="112">
        <v>0</v>
      </c>
      <c r="G72" s="112">
        <v>2</v>
      </c>
      <c r="H72" s="112">
        <v>0</v>
      </c>
      <c r="I72" s="112">
        <v>5</v>
      </c>
      <c r="J72" s="112">
        <v>1</v>
      </c>
      <c r="K72" s="112">
        <v>0</v>
      </c>
      <c r="L72" s="112">
        <v>2</v>
      </c>
      <c r="M72" s="112">
        <v>4</v>
      </c>
      <c r="N72" s="112">
        <v>0</v>
      </c>
      <c r="O72" s="112">
        <v>0</v>
      </c>
      <c r="P72" s="112">
        <v>8</v>
      </c>
      <c r="Q72" s="112" t="s">
        <v>57</v>
      </c>
      <c r="R72" s="112">
        <v>0</v>
      </c>
      <c r="S72" s="112">
        <v>5</v>
      </c>
      <c r="T72" s="112">
        <v>1</v>
      </c>
      <c r="U72" s="112">
        <v>0</v>
      </c>
      <c r="V72" s="112">
        <v>2</v>
      </c>
      <c r="W72" s="112">
        <v>0</v>
      </c>
      <c r="X72" s="112">
        <v>0</v>
      </c>
      <c r="Y72" s="112">
        <v>8</v>
      </c>
      <c r="Z72" s="112">
        <v>0</v>
      </c>
      <c r="AA72" s="112">
        <v>0</v>
      </c>
      <c r="AB72" s="111" t="s">
        <v>152</v>
      </c>
      <c r="AC72" s="100"/>
      <c r="AD72" s="104"/>
      <c r="AE72" s="104"/>
      <c r="AF72" s="104"/>
      <c r="AG72" s="104">
        <f t="shared" ref="AG72:AL72" si="17">AG73</f>
        <v>200</v>
      </c>
      <c r="AH72" s="104">
        <f t="shared" si="17"/>
        <v>200</v>
      </c>
      <c r="AI72" s="104">
        <f t="shared" si="17"/>
        <v>200</v>
      </c>
      <c r="AJ72" s="104">
        <f t="shared" si="17"/>
        <v>200</v>
      </c>
      <c r="AK72" s="104">
        <f t="shared" si="17"/>
        <v>200</v>
      </c>
      <c r="AL72" s="104">
        <f t="shared" si="17"/>
        <v>200</v>
      </c>
      <c r="AM72" s="101">
        <f t="shared" si="1"/>
        <v>1200</v>
      </c>
      <c r="AN72" s="102"/>
      <c r="AO72" s="9"/>
      <c r="AQ72" s="49"/>
      <c r="AR72" s="281"/>
      <c r="AS72" s="281"/>
      <c r="AT72" s="138"/>
      <c r="AU72" s="138"/>
      <c r="AV72" s="138"/>
      <c r="AW72" s="281"/>
      <c r="AX72" s="168"/>
      <c r="AY72" s="67"/>
    </row>
    <row r="73" spans="1:51" s="7" customFormat="1" ht="37.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>
        <v>0</v>
      </c>
      <c r="S73" s="112">
        <v>5</v>
      </c>
      <c r="T73" s="112">
        <v>1</v>
      </c>
      <c r="U73" s="112">
        <v>0</v>
      </c>
      <c r="V73" s="112">
        <v>2</v>
      </c>
      <c r="W73" s="112">
        <v>0</v>
      </c>
      <c r="X73" s="112">
        <v>0</v>
      </c>
      <c r="Y73" s="112">
        <v>8</v>
      </c>
      <c r="Z73" s="112">
        <v>0</v>
      </c>
      <c r="AA73" s="112">
        <v>0</v>
      </c>
      <c r="AB73" s="107" t="s">
        <v>26</v>
      </c>
      <c r="AC73" s="100" t="s">
        <v>4</v>
      </c>
      <c r="AD73" s="104">
        <v>0</v>
      </c>
      <c r="AE73" s="104">
        <v>0</v>
      </c>
      <c r="AF73" s="104">
        <v>0</v>
      </c>
      <c r="AG73" s="104">
        <v>200</v>
      </c>
      <c r="AH73" s="104">
        <v>200</v>
      </c>
      <c r="AI73" s="104">
        <v>200</v>
      </c>
      <c r="AJ73" s="104">
        <v>200</v>
      </c>
      <c r="AK73" s="104">
        <v>200</v>
      </c>
      <c r="AL73" s="104">
        <v>200</v>
      </c>
      <c r="AM73" s="101">
        <f t="shared" si="1"/>
        <v>1200</v>
      </c>
      <c r="AN73" s="102"/>
      <c r="AO73" s="9"/>
      <c r="AQ73" s="50" t="e">
        <f>AQ74+AQ114</f>
        <v>#REF!</v>
      </c>
      <c r="AR73" s="281"/>
      <c r="AS73" s="281"/>
      <c r="AT73" s="138"/>
      <c r="AU73" s="138"/>
      <c r="AV73" s="138"/>
      <c r="AW73" s="281"/>
      <c r="AX73" s="168"/>
      <c r="AY73" s="67"/>
    </row>
    <row r="74" spans="1:51" s="7" customFormat="1" ht="37.5" customHeight="1" thickBot="1" x14ac:dyDescent="0.3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>
        <v>0</v>
      </c>
      <c r="S74" s="112">
        <v>5</v>
      </c>
      <c r="T74" s="112">
        <v>1</v>
      </c>
      <c r="U74" s="112">
        <v>0</v>
      </c>
      <c r="V74" s="112">
        <v>2</v>
      </c>
      <c r="W74" s="112">
        <v>0</v>
      </c>
      <c r="X74" s="112">
        <v>0</v>
      </c>
      <c r="Y74" s="112">
        <v>8</v>
      </c>
      <c r="Z74" s="112">
        <v>0</v>
      </c>
      <c r="AA74" s="112">
        <v>8</v>
      </c>
      <c r="AB74" s="111" t="s">
        <v>153</v>
      </c>
      <c r="AC74" s="100" t="s">
        <v>29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01">
        <f t="shared" si="1"/>
        <v>0</v>
      </c>
      <c r="AN74" s="102"/>
      <c r="AO74" s="9"/>
      <c r="AQ74" s="49" t="e">
        <f>AQ88+AQ94+AQ100+AQ105+#REF!</f>
        <v>#REF!</v>
      </c>
      <c r="AR74" s="282"/>
      <c r="AS74" s="282"/>
      <c r="AT74" s="139"/>
      <c r="AU74" s="139"/>
      <c r="AV74" s="139"/>
      <c r="AW74" s="282"/>
      <c r="AX74" s="168"/>
      <c r="AY74" s="67"/>
    </row>
    <row r="75" spans="1:51" s="7" customFormat="1" ht="50.25" customHeight="1" thickBot="1" x14ac:dyDescent="0.3">
      <c r="A75" s="112">
        <v>6</v>
      </c>
      <c r="B75" s="112">
        <v>0</v>
      </c>
      <c r="C75" s="112">
        <v>2</v>
      </c>
      <c r="D75" s="112">
        <v>0</v>
      </c>
      <c r="E75" s="112">
        <v>1</v>
      </c>
      <c r="F75" s="112">
        <v>1</v>
      </c>
      <c r="G75" s="112">
        <v>3</v>
      </c>
      <c r="H75" s="112">
        <v>0</v>
      </c>
      <c r="I75" s="112">
        <v>5</v>
      </c>
      <c r="J75" s="112">
        <v>1</v>
      </c>
      <c r="K75" s="112">
        <v>0</v>
      </c>
      <c r="L75" s="112">
        <v>2</v>
      </c>
      <c r="M75" s="112">
        <v>4</v>
      </c>
      <c r="N75" s="112">
        <v>0</v>
      </c>
      <c r="O75" s="112">
        <v>0</v>
      </c>
      <c r="P75" s="112">
        <v>1</v>
      </c>
      <c r="Q75" s="112" t="s">
        <v>56</v>
      </c>
      <c r="R75" s="112">
        <v>0</v>
      </c>
      <c r="S75" s="112">
        <v>5</v>
      </c>
      <c r="T75" s="112">
        <v>1</v>
      </c>
      <c r="U75" s="112">
        <v>0</v>
      </c>
      <c r="V75" s="112">
        <v>2</v>
      </c>
      <c r="W75" s="112">
        <v>0</v>
      </c>
      <c r="X75" s="112">
        <v>0</v>
      </c>
      <c r="Y75" s="112">
        <v>9</v>
      </c>
      <c r="Z75" s="112">
        <v>0</v>
      </c>
      <c r="AA75" s="112">
        <v>0</v>
      </c>
      <c r="AB75" s="111" t="s">
        <v>156</v>
      </c>
      <c r="AC75" s="100"/>
      <c r="AD75" s="104"/>
      <c r="AE75" s="104"/>
      <c r="AF75" s="104"/>
      <c r="AG75" s="104">
        <f t="shared" ref="AG75:AL75" si="18">AG76</f>
        <v>300</v>
      </c>
      <c r="AH75" s="104">
        <f t="shared" si="18"/>
        <v>300</v>
      </c>
      <c r="AI75" s="104">
        <f t="shared" si="18"/>
        <v>300</v>
      </c>
      <c r="AJ75" s="104">
        <f t="shared" si="18"/>
        <v>300</v>
      </c>
      <c r="AK75" s="104">
        <f t="shared" si="18"/>
        <v>300</v>
      </c>
      <c r="AL75" s="104">
        <f t="shared" si="18"/>
        <v>300</v>
      </c>
      <c r="AM75" s="101">
        <f t="shared" si="1"/>
        <v>1800</v>
      </c>
      <c r="AN75" s="102"/>
      <c r="AO75" s="9"/>
      <c r="AQ75" s="49"/>
      <c r="AR75" s="139"/>
      <c r="AS75" s="139"/>
      <c r="AT75" s="139"/>
      <c r="AU75" s="139"/>
      <c r="AV75" s="139"/>
      <c r="AW75" s="139"/>
      <c r="AX75" s="168"/>
      <c r="AY75" s="67"/>
    </row>
    <row r="76" spans="1:51" s="7" customFormat="1" ht="37.5" customHeight="1" thickBot="1" x14ac:dyDescent="0.3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>
        <v>0</v>
      </c>
      <c r="S76" s="112">
        <v>5</v>
      </c>
      <c r="T76" s="112">
        <v>1</v>
      </c>
      <c r="U76" s="112">
        <v>0</v>
      </c>
      <c r="V76" s="112">
        <v>2</v>
      </c>
      <c r="W76" s="112">
        <v>0</v>
      </c>
      <c r="X76" s="112">
        <v>0</v>
      </c>
      <c r="Y76" s="112">
        <v>9</v>
      </c>
      <c r="Z76" s="112">
        <v>0</v>
      </c>
      <c r="AA76" s="112">
        <v>0</v>
      </c>
      <c r="AB76" s="107" t="s">
        <v>26</v>
      </c>
      <c r="AC76" s="100" t="s">
        <v>4</v>
      </c>
      <c r="AD76" s="104">
        <v>0</v>
      </c>
      <c r="AE76" s="104">
        <v>0</v>
      </c>
      <c r="AF76" s="104">
        <v>0</v>
      </c>
      <c r="AG76" s="104">
        <v>300</v>
      </c>
      <c r="AH76" s="104">
        <v>300</v>
      </c>
      <c r="AI76" s="104">
        <v>300</v>
      </c>
      <c r="AJ76" s="104">
        <v>300</v>
      </c>
      <c r="AK76" s="104">
        <v>300</v>
      </c>
      <c r="AL76" s="104">
        <v>300</v>
      </c>
      <c r="AM76" s="101">
        <f t="shared" si="1"/>
        <v>1800</v>
      </c>
      <c r="AN76" s="102"/>
      <c r="AO76" s="9"/>
      <c r="AQ76" s="49"/>
      <c r="AR76" s="139"/>
      <c r="AS76" s="139"/>
      <c r="AT76" s="139"/>
      <c r="AU76" s="139"/>
      <c r="AV76" s="139"/>
      <c r="AW76" s="139"/>
      <c r="AX76" s="168"/>
      <c r="AY76" s="67"/>
    </row>
    <row r="77" spans="1:51" s="7" customFormat="1" ht="50.25" customHeight="1" thickBot="1" x14ac:dyDescent="0.3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>
        <v>0</v>
      </c>
      <c r="S77" s="112">
        <v>5</v>
      </c>
      <c r="T77" s="112">
        <v>1</v>
      </c>
      <c r="U77" s="112">
        <v>0</v>
      </c>
      <c r="V77" s="112">
        <v>2</v>
      </c>
      <c r="W77" s="112">
        <v>0</v>
      </c>
      <c r="X77" s="112">
        <v>0</v>
      </c>
      <c r="Y77" s="112">
        <v>9</v>
      </c>
      <c r="Z77" s="112">
        <v>0</v>
      </c>
      <c r="AA77" s="112">
        <v>9</v>
      </c>
      <c r="AB77" s="111" t="s">
        <v>159</v>
      </c>
      <c r="AC77" s="100" t="s">
        <v>31</v>
      </c>
      <c r="AD77" s="104"/>
      <c r="AE77" s="104"/>
      <c r="AF77" s="104"/>
      <c r="AG77" s="104"/>
      <c r="AH77" s="104"/>
      <c r="AI77" s="104"/>
      <c r="AJ77" s="104"/>
      <c r="AK77" s="104"/>
      <c r="AL77" s="104"/>
      <c r="AM77" s="101">
        <f t="shared" si="1"/>
        <v>0</v>
      </c>
      <c r="AN77" s="102"/>
      <c r="AO77" s="9"/>
      <c r="AQ77" s="49"/>
      <c r="AR77" s="139"/>
      <c r="AS77" s="139"/>
      <c r="AT77" s="139"/>
      <c r="AU77" s="139"/>
      <c r="AV77" s="139"/>
      <c r="AW77" s="139"/>
      <c r="AX77" s="168"/>
      <c r="AY77" s="67"/>
    </row>
    <row r="78" spans="1:51" s="7" customFormat="1" ht="40.5" customHeight="1" thickBot="1" x14ac:dyDescent="0.3">
      <c r="A78" s="112">
        <v>6</v>
      </c>
      <c r="B78" s="112">
        <v>0</v>
      </c>
      <c r="C78" s="112">
        <v>2</v>
      </c>
      <c r="D78" s="112">
        <v>0</v>
      </c>
      <c r="E78" s="112">
        <v>4</v>
      </c>
      <c r="F78" s="112">
        <v>1</v>
      </c>
      <c r="G78" s="112">
        <v>2</v>
      </c>
      <c r="H78" s="112">
        <v>0</v>
      </c>
      <c r="I78" s="112">
        <v>5</v>
      </c>
      <c r="J78" s="112">
        <v>1</v>
      </c>
      <c r="K78" s="112">
        <v>0</v>
      </c>
      <c r="L78" s="112">
        <v>2</v>
      </c>
      <c r="M78" s="112">
        <v>4</v>
      </c>
      <c r="N78" s="112">
        <v>0</v>
      </c>
      <c r="O78" s="112">
        <v>1</v>
      </c>
      <c r="P78" s="112">
        <v>7</v>
      </c>
      <c r="Q78" s="112" t="s">
        <v>56</v>
      </c>
      <c r="R78" s="112">
        <v>0</v>
      </c>
      <c r="S78" s="112">
        <v>5</v>
      </c>
      <c r="T78" s="112">
        <v>1</v>
      </c>
      <c r="U78" s="112">
        <v>0</v>
      </c>
      <c r="V78" s="112">
        <v>2</v>
      </c>
      <c r="W78" s="112">
        <v>0</v>
      </c>
      <c r="X78" s="112">
        <v>1</v>
      </c>
      <c r="Y78" s="112">
        <v>0</v>
      </c>
      <c r="Z78" s="112">
        <v>0</v>
      </c>
      <c r="AA78" s="112">
        <v>0</v>
      </c>
      <c r="AB78" s="111" t="s">
        <v>160</v>
      </c>
      <c r="AC78" s="100"/>
      <c r="AD78" s="104"/>
      <c r="AE78" s="104"/>
      <c r="AF78" s="104"/>
      <c r="AG78" s="104">
        <f t="shared" ref="AG78:AL78" si="19">AG79</f>
        <v>200</v>
      </c>
      <c r="AH78" s="104">
        <f t="shared" si="19"/>
        <v>200</v>
      </c>
      <c r="AI78" s="104">
        <f t="shared" si="19"/>
        <v>200</v>
      </c>
      <c r="AJ78" s="104">
        <f t="shared" si="19"/>
        <v>200</v>
      </c>
      <c r="AK78" s="104">
        <f t="shared" si="19"/>
        <v>200</v>
      </c>
      <c r="AL78" s="104">
        <f t="shared" si="19"/>
        <v>200</v>
      </c>
      <c r="AM78" s="101">
        <f t="shared" si="1"/>
        <v>1200</v>
      </c>
      <c r="AN78" s="102"/>
      <c r="AO78" s="9"/>
      <c r="AQ78" s="49"/>
      <c r="AR78" s="139"/>
      <c r="AS78" s="139"/>
      <c r="AT78" s="139"/>
      <c r="AU78" s="139"/>
      <c r="AV78" s="139"/>
      <c r="AW78" s="139"/>
      <c r="AX78" s="168"/>
      <c r="AY78" s="67"/>
    </row>
    <row r="79" spans="1:51" s="7" customFormat="1" ht="33.75" customHeight="1" thickBot="1" x14ac:dyDescent="0.3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>
        <v>0</v>
      </c>
      <c r="S79" s="112">
        <v>5</v>
      </c>
      <c r="T79" s="112">
        <v>1</v>
      </c>
      <c r="U79" s="112">
        <v>0</v>
      </c>
      <c r="V79" s="112">
        <v>2</v>
      </c>
      <c r="W79" s="112">
        <v>0</v>
      </c>
      <c r="X79" s="112">
        <v>1</v>
      </c>
      <c r="Y79" s="112">
        <v>0</v>
      </c>
      <c r="Z79" s="112">
        <v>0</v>
      </c>
      <c r="AA79" s="112">
        <v>0</v>
      </c>
      <c r="AB79" s="107" t="s">
        <v>26</v>
      </c>
      <c r="AC79" s="100" t="s">
        <v>4</v>
      </c>
      <c r="AD79" s="104">
        <v>0</v>
      </c>
      <c r="AE79" s="104">
        <v>0</v>
      </c>
      <c r="AF79" s="104">
        <v>0</v>
      </c>
      <c r="AG79" s="104">
        <v>200</v>
      </c>
      <c r="AH79" s="104">
        <v>200</v>
      </c>
      <c r="AI79" s="104">
        <v>200</v>
      </c>
      <c r="AJ79" s="104">
        <v>200</v>
      </c>
      <c r="AK79" s="104">
        <v>200</v>
      </c>
      <c r="AL79" s="104">
        <v>200</v>
      </c>
      <c r="AM79" s="101">
        <f t="shared" si="1"/>
        <v>1200</v>
      </c>
      <c r="AN79" s="102"/>
      <c r="AO79" s="9"/>
      <c r="AQ79" s="49"/>
      <c r="AR79" s="139"/>
      <c r="AS79" s="139"/>
      <c r="AT79" s="139"/>
      <c r="AU79" s="139"/>
      <c r="AV79" s="139"/>
      <c r="AW79" s="139"/>
      <c r="AX79" s="168"/>
      <c r="AY79" s="67"/>
    </row>
    <row r="80" spans="1:51" s="7" customFormat="1" ht="39" customHeight="1" thickBot="1" x14ac:dyDescent="0.3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>
        <v>0</v>
      </c>
      <c r="S80" s="112">
        <v>5</v>
      </c>
      <c r="T80" s="112">
        <v>1</v>
      </c>
      <c r="U80" s="112">
        <v>0</v>
      </c>
      <c r="V80" s="112">
        <v>2</v>
      </c>
      <c r="W80" s="112">
        <v>0</v>
      </c>
      <c r="X80" s="112">
        <v>1</v>
      </c>
      <c r="Y80" s="112">
        <v>0</v>
      </c>
      <c r="Z80" s="112">
        <v>1</v>
      </c>
      <c r="AA80" s="112">
        <v>0</v>
      </c>
      <c r="AB80" s="111" t="s">
        <v>161</v>
      </c>
      <c r="AC80" s="100" t="s">
        <v>31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01">
        <f t="shared" si="1"/>
        <v>0</v>
      </c>
      <c r="AN80" s="102"/>
      <c r="AO80" s="9"/>
      <c r="AQ80" s="49"/>
      <c r="AR80" s="139"/>
      <c r="AS80" s="139"/>
      <c r="AT80" s="139"/>
      <c r="AU80" s="139"/>
      <c r="AV80" s="139"/>
      <c r="AW80" s="139"/>
      <c r="AX80" s="168"/>
      <c r="AY80" s="67"/>
    </row>
    <row r="81" spans="1:56" s="7" customFormat="1" ht="50.25" customHeight="1" thickBot="1" x14ac:dyDescent="0.3">
      <c r="A81" s="112">
        <v>6</v>
      </c>
      <c r="B81" s="112">
        <v>0</v>
      </c>
      <c r="C81" s="112">
        <v>2</v>
      </c>
      <c r="D81" s="112">
        <v>0</v>
      </c>
      <c r="E81" s="112">
        <v>5</v>
      </c>
      <c r="F81" s="112">
        <v>0</v>
      </c>
      <c r="G81" s="112">
        <v>2</v>
      </c>
      <c r="H81" s="112">
        <v>0</v>
      </c>
      <c r="I81" s="112">
        <v>5</v>
      </c>
      <c r="J81" s="112">
        <v>1</v>
      </c>
      <c r="K81" s="112">
        <v>0</v>
      </c>
      <c r="L81" s="112">
        <v>2</v>
      </c>
      <c r="M81" s="112">
        <v>4</v>
      </c>
      <c r="N81" s="112">
        <v>0</v>
      </c>
      <c r="O81" s="112">
        <v>1</v>
      </c>
      <c r="P81" s="112">
        <v>5</v>
      </c>
      <c r="Q81" s="112" t="s">
        <v>56</v>
      </c>
      <c r="R81" s="112">
        <v>0</v>
      </c>
      <c r="S81" s="112">
        <v>5</v>
      </c>
      <c r="T81" s="112">
        <v>1</v>
      </c>
      <c r="U81" s="112">
        <v>0</v>
      </c>
      <c r="V81" s="112">
        <v>2</v>
      </c>
      <c r="W81" s="112">
        <v>0</v>
      </c>
      <c r="X81" s="112">
        <v>1</v>
      </c>
      <c r="Y81" s="112">
        <v>1</v>
      </c>
      <c r="Z81" s="112">
        <v>0</v>
      </c>
      <c r="AA81" s="112">
        <v>0</v>
      </c>
      <c r="AB81" s="111" t="s">
        <v>162</v>
      </c>
      <c r="AC81" s="100"/>
      <c r="AD81" s="104"/>
      <c r="AE81" s="104"/>
      <c r="AF81" s="104"/>
      <c r="AG81" s="104">
        <f t="shared" ref="AG81:AL81" si="20">AG82</f>
        <v>1000</v>
      </c>
      <c r="AH81" s="104">
        <f t="shared" si="20"/>
        <v>1000</v>
      </c>
      <c r="AI81" s="104">
        <f t="shared" si="20"/>
        <v>1000</v>
      </c>
      <c r="AJ81" s="104">
        <f t="shared" si="20"/>
        <v>1000</v>
      </c>
      <c r="AK81" s="104">
        <f t="shared" si="20"/>
        <v>1000</v>
      </c>
      <c r="AL81" s="104">
        <f t="shared" si="20"/>
        <v>1000</v>
      </c>
      <c r="AM81" s="101">
        <f t="shared" si="1"/>
        <v>6000</v>
      </c>
      <c r="AN81" s="102"/>
      <c r="AO81" s="9"/>
      <c r="AQ81" s="49"/>
      <c r="AR81" s="139"/>
      <c r="AS81" s="139"/>
      <c r="AT81" s="139"/>
      <c r="AU81" s="139"/>
      <c r="AV81" s="139"/>
      <c r="AW81" s="139"/>
      <c r="AX81" s="168"/>
      <c r="AY81" s="67"/>
    </row>
    <row r="82" spans="1:56" s="7" customFormat="1" ht="39" customHeight="1" thickBot="1" x14ac:dyDescent="0.3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>
        <v>0</v>
      </c>
      <c r="S82" s="112">
        <v>5</v>
      </c>
      <c r="T82" s="112">
        <v>1</v>
      </c>
      <c r="U82" s="112">
        <v>0</v>
      </c>
      <c r="V82" s="112">
        <v>2</v>
      </c>
      <c r="W82" s="112">
        <v>0</v>
      </c>
      <c r="X82" s="112">
        <v>1</v>
      </c>
      <c r="Y82" s="112">
        <v>1</v>
      </c>
      <c r="Z82" s="112">
        <v>0</v>
      </c>
      <c r="AA82" s="112">
        <v>0</v>
      </c>
      <c r="AB82" s="107" t="s">
        <v>26</v>
      </c>
      <c r="AC82" s="100" t="s">
        <v>4</v>
      </c>
      <c r="AD82" s="104">
        <v>0</v>
      </c>
      <c r="AE82" s="104">
        <v>0</v>
      </c>
      <c r="AF82" s="104">
        <v>0</v>
      </c>
      <c r="AG82" s="104">
        <v>1000</v>
      </c>
      <c r="AH82" s="104">
        <v>1000</v>
      </c>
      <c r="AI82" s="104">
        <v>1000</v>
      </c>
      <c r="AJ82" s="104">
        <v>1000</v>
      </c>
      <c r="AK82" s="104">
        <v>1000</v>
      </c>
      <c r="AL82" s="104">
        <v>1000</v>
      </c>
      <c r="AM82" s="101">
        <f t="shared" si="1"/>
        <v>6000</v>
      </c>
      <c r="AN82" s="102"/>
      <c r="AO82" s="9"/>
      <c r="AQ82" s="49"/>
      <c r="AR82" s="139"/>
      <c r="AS82" s="139"/>
      <c r="AT82" s="139"/>
      <c r="AU82" s="139"/>
      <c r="AV82" s="139"/>
      <c r="AW82" s="139"/>
      <c r="AX82" s="168"/>
      <c r="AY82" s="67"/>
    </row>
    <row r="83" spans="1:56" s="7" customFormat="1" ht="39" customHeight="1" thickBot="1" x14ac:dyDescent="0.3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>
        <v>0</v>
      </c>
      <c r="S83" s="112">
        <v>5</v>
      </c>
      <c r="T83" s="112">
        <v>1</v>
      </c>
      <c r="U83" s="112">
        <v>0</v>
      </c>
      <c r="V83" s="112">
        <v>2</v>
      </c>
      <c r="W83" s="112">
        <v>0</v>
      </c>
      <c r="X83" s="112">
        <v>1</v>
      </c>
      <c r="Y83" s="112">
        <v>1</v>
      </c>
      <c r="Z83" s="112">
        <v>1</v>
      </c>
      <c r="AA83" s="112">
        <v>1</v>
      </c>
      <c r="AB83" s="111" t="s">
        <v>163</v>
      </c>
      <c r="AC83" s="100" t="s">
        <v>29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01">
        <f t="shared" si="1"/>
        <v>0</v>
      </c>
      <c r="AN83" s="102"/>
      <c r="AO83" s="9"/>
      <c r="AQ83" s="49"/>
      <c r="AR83" s="139"/>
      <c r="AS83" s="139"/>
      <c r="AT83" s="139"/>
      <c r="AU83" s="139"/>
      <c r="AV83" s="139"/>
      <c r="AW83" s="139"/>
      <c r="AX83" s="168"/>
      <c r="AY83" s="67"/>
    </row>
    <row r="84" spans="1:56" s="7" customFormat="1" ht="39" customHeight="1" thickBot="1" x14ac:dyDescent="0.3">
      <c r="A84" s="112">
        <v>6</v>
      </c>
      <c r="B84" s="112">
        <v>0</v>
      </c>
      <c r="C84" s="112">
        <v>2</v>
      </c>
      <c r="D84" s="112">
        <v>0</v>
      </c>
      <c r="E84" s="112">
        <v>5</v>
      </c>
      <c r="F84" s="112">
        <v>0</v>
      </c>
      <c r="G84" s="112">
        <v>3</v>
      </c>
      <c r="H84" s="112">
        <v>0</v>
      </c>
      <c r="I84" s="112">
        <v>5</v>
      </c>
      <c r="J84" s="112">
        <v>1</v>
      </c>
      <c r="K84" s="112">
        <v>0</v>
      </c>
      <c r="L84" s="112">
        <v>2</v>
      </c>
      <c r="M84" s="112">
        <v>4</v>
      </c>
      <c r="N84" s="112">
        <v>0</v>
      </c>
      <c r="O84" s="112">
        <v>1</v>
      </c>
      <c r="P84" s="112">
        <v>0</v>
      </c>
      <c r="Q84" s="112" t="s">
        <v>57</v>
      </c>
      <c r="R84" s="112">
        <v>0</v>
      </c>
      <c r="S84" s="112">
        <v>5</v>
      </c>
      <c r="T84" s="112">
        <v>1</v>
      </c>
      <c r="U84" s="112">
        <v>0</v>
      </c>
      <c r="V84" s="112">
        <v>2</v>
      </c>
      <c r="W84" s="112">
        <v>0</v>
      </c>
      <c r="X84" s="112">
        <v>1</v>
      </c>
      <c r="Y84" s="112">
        <v>2</v>
      </c>
      <c r="Z84" s="112">
        <v>0</v>
      </c>
      <c r="AA84" s="112">
        <v>0</v>
      </c>
      <c r="AB84" s="111" t="s">
        <v>170</v>
      </c>
      <c r="AC84" s="100" t="s">
        <v>30</v>
      </c>
      <c r="AD84" s="104"/>
      <c r="AE84" s="104"/>
      <c r="AF84" s="104"/>
      <c r="AG84" s="104">
        <f t="shared" ref="AG84:AL84" si="21">AG85</f>
        <v>600</v>
      </c>
      <c r="AH84" s="104">
        <f t="shared" si="21"/>
        <v>600</v>
      </c>
      <c r="AI84" s="104">
        <f t="shared" si="21"/>
        <v>600</v>
      </c>
      <c r="AJ84" s="104">
        <f t="shared" si="21"/>
        <v>600</v>
      </c>
      <c r="AK84" s="104">
        <f t="shared" si="21"/>
        <v>600</v>
      </c>
      <c r="AL84" s="104">
        <f t="shared" si="21"/>
        <v>600</v>
      </c>
      <c r="AM84" s="101">
        <f t="shared" ref="AM84:AM100" si="22">AG84+AH84+AI84+AJ84+AK84+AL84</f>
        <v>3600</v>
      </c>
      <c r="AN84" s="100" t="s">
        <v>75</v>
      </c>
      <c r="AO84" s="9"/>
      <c r="AQ84" s="49"/>
      <c r="AR84" s="139"/>
      <c r="AS84" s="139"/>
      <c r="AT84" s="139"/>
      <c r="AU84" s="139"/>
      <c r="AV84" s="139"/>
      <c r="AW84" s="139"/>
      <c r="AX84" s="168"/>
      <c r="AY84" s="67"/>
    </row>
    <row r="85" spans="1:56" s="7" customFormat="1" ht="39" customHeight="1" thickBot="1" x14ac:dyDescent="0.3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>
        <v>0</v>
      </c>
      <c r="S85" s="112">
        <v>5</v>
      </c>
      <c r="T85" s="112">
        <v>1</v>
      </c>
      <c r="U85" s="112">
        <v>0</v>
      </c>
      <c r="V85" s="112">
        <v>2</v>
      </c>
      <c r="W85" s="112">
        <v>0</v>
      </c>
      <c r="X85" s="112">
        <v>1</v>
      </c>
      <c r="Y85" s="112">
        <v>2</v>
      </c>
      <c r="Z85" s="112">
        <v>0</v>
      </c>
      <c r="AA85" s="112">
        <v>0</v>
      </c>
      <c r="AB85" s="107" t="s">
        <v>26</v>
      </c>
      <c r="AC85" s="100" t="s">
        <v>4</v>
      </c>
      <c r="AD85" s="104">
        <v>0</v>
      </c>
      <c r="AE85" s="104">
        <v>0</v>
      </c>
      <c r="AF85" s="104">
        <v>0</v>
      </c>
      <c r="AG85" s="104">
        <v>600</v>
      </c>
      <c r="AH85" s="104">
        <v>600</v>
      </c>
      <c r="AI85" s="104">
        <v>600</v>
      </c>
      <c r="AJ85" s="104">
        <v>600</v>
      </c>
      <c r="AK85" s="104">
        <v>600</v>
      </c>
      <c r="AL85" s="104">
        <v>600</v>
      </c>
      <c r="AM85" s="101">
        <f t="shared" si="22"/>
        <v>3600</v>
      </c>
      <c r="AN85" s="102"/>
      <c r="AO85" s="9"/>
      <c r="AQ85" s="49"/>
      <c r="AR85" s="139"/>
      <c r="AS85" s="139"/>
      <c r="AT85" s="139"/>
      <c r="AU85" s="139"/>
      <c r="AV85" s="139"/>
      <c r="AW85" s="139"/>
      <c r="AX85" s="168"/>
      <c r="AY85" s="67"/>
    </row>
    <row r="86" spans="1:56" s="7" customFormat="1" ht="55.5" customHeight="1" thickBot="1" x14ac:dyDescent="0.3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>
        <v>0</v>
      </c>
      <c r="S86" s="112">
        <v>5</v>
      </c>
      <c r="T86" s="112">
        <v>1</v>
      </c>
      <c r="U86" s="112">
        <v>0</v>
      </c>
      <c r="V86" s="112">
        <v>2</v>
      </c>
      <c r="W86" s="112">
        <v>0</v>
      </c>
      <c r="X86" s="112">
        <v>1</v>
      </c>
      <c r="Y86" s="112">
        <v>2</v>
      </c>
      <c r="Z86" s="112">
        <v>1</v>
      </c>
      <c r="AA86" s="112">
        <v>2</v>
      </c>
      <c r="AB86" s="111" t="s">
        <v>171</v>
      </c>
      <c r="AC86" s="100" t="s">
        <v>28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01">
        <f t="shared" si="22"/>
        <v>0</v>
      </c>
      <c r="AN86" s="102"/>
      <c r="AO86" s="9"/>
      <c r="AQ86" s="49"/>
      <c r="AR86" s="139"/>
      <c r="AS86" s="139"/>
      <c r="AT86" s="139"/>
      <c r="AU86" s="139"/>
      <c r="AV86" s="139"/>
      <c r="AW86" s="139"/>
      <c r="AX86" s="168"/>
      <c r="AY86" s="67"/>
    </row>
    <row r="87" spans="1:56" s="7" customFormat="1" ht="40.5" customHeight="1" thickBot="1" x14ac:dyDescent="0.3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>
        <v>0</v>
      </c>
      <c r="S87" s="102">
        <v>5</v>
      </c>
      <c r="T87" s="102">
        <v>2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5" t="s">
        <v>105</v>
      </c>
      <c r="AC87" s="100" t="s">
        <v>4</v>
      </c>
      <c r="AD87" s="106" t="e">
        <f>AD88+AD116+#REF!</f>
        <v>#REF!</v>
      </c>
      <c r="AE87" s="106" t="e">
        <f>AE88+AE116+#REF!</f>
        <v>#REF!</v>
      </c>
      <c r="AF87" s="106" t="e">
        <f>AF88+AF116+#REF!</f>
        <v>#REF!</v>
      </c>
      <c r="AG87" s="106">
        <f t="shared" ref="AG87:AL87" si="23">AG88+AG116</f>
        <v>28820.9</v>
      </c>
      <c r="AH87" s="106">
        <f t="shared" si="23"/>
        <v>29238</v>
      </c>
      <c r="AI87" s="106">
        <f t="shared" si="23"/>
        <v>29643.1</v>
      </c>
      <c r="AJ87" s="106">
        <f t="shared" si="23"/>
        <v>29643.1</v>
      </c>
      <c r="AK87" s="106">
        <f t="shared" si="23"/>
        <v>29643.1</v>
      </c>
      <c r="AL87" s="106">
        <f t="shared" si="23"/>
        <v>29643.1</v>
      </c>
      <c r="AM87" s="101">
        <f t="shared" si="22"/>
        <v>176631.30000000002</v>
      </c>
      <c r="AN87" s="100" t="s">
        <v>75</v>
      </c>
      <c r="AO87" s="9"/>
      <c r="AQ87" s="49"/>
      <c r="AR87" s="66">
        <v>0</v>
      </c>
      <c r="AS87" s="66"/>
      <c r="AT87" s="66"/>
      <c r="AU87" s="66"/>
      <c r="AV87" s="66"/>
      <c r="AW87" s="66"/>
      <c r="AX87" s="167"/>
      <c r="AY87" s="7" t="s">
        <v>176</v>
      </c>
    </row>
    <row r="88" spans="1:56" s="7" customFormat="1" ht="50.25" customHeight="1" thickBot="1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>
        <v>0</v>
      </c>
      <c r="S88" s="102">
        <v>5</v>
      </c>
      <c r="T88" s="102">
        <v>2</v>
      </c>
      <c r="U88" s="102">
        <v>0</v>
      </c>
      <c r="V88" s="102">
        <v>1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3" t="s">
        <v>106</v>
      </c>
      <c r="AC88" s="100" t="s">
        <v>4</v>
      </c>
      <c r="AD88" s="104" t="e">
        <f>#REF!+AD90+AD96+AD102</f>
        <v>#REF!</v>
      </c>
      <c r="AE88" s="104" t="e">
        <f>#REF!+AE90+AE96+AE102</f>
        <v>#REF!</v>
      </c>
      <c r="AF88" s="104" t="e">
        <f>#REF!+AF90+AF96+AF102</f>
        <v>#REF!</v>
      </c>
      <c r="AG88" s="104">
        <f t="shared" ref="AG88:AL88" si="24">AG90+AG96+AG102+AG107+AG110+AG113</f>
        <v>26120.9</v>
      </c>
      <c r="AH88" s="104">
        <f>AH90+AH96+AH102+AH107+AH110+AH113</f>
        <v>26538</v>
      </c>
      <c r="AI88" s="104">
        <f t="shared" si="24"/>
        <v>26943.1</v>
      </c>
      <c r="AJ88" s="104">
        <f t="shared" si="24"/>
        <v>26943.1</v>
      </c>
      <c r="AK88" s="104">
        <f t="shared" si="24"/>
        <v>26943.1</v>
      </c>
      <c r="AL88" s="104">
        <f t="shared" si="24"/>
        <v>26943.1</v>
      </c>
      <c r="AM88" s="101">
        <f t="shared" si="22"/>
        <v>160431.30000000002</v>
      </c>
      <c r="AN88" s="100"/>
      <c r="AO88" s="9"/>
      <c r="AQ88" s="52">
        <f>AQ89+AQ90+AQ91+AQ92</f>
        <v>7000</v>
      </c>
      <c r="AR88" s="66">
        <f t="shared" ref="AR88:AW88" si="25">AG96</f>
        <v>8021.5</v>
      </c>
      <c r="AS88" s="66">
        <f t="shared" si="25"/>
        <v>8438.6</v>
      </c>
      <c r="AT88" s="66">
        <f t="shared" si="25"/>
        <v>8843.7000000000007</v>
      </c>
      <c r="AU88" s="66">
        <f t="shared" si="25"/>
        <v>8843.7000000000007</v>
      </c>
      <c r="AV88" s="66">
        <f t="shared" si="25"/>
        <v>8843.7000000000007</v>
      </c>
      <c r="AW88" s="66">
        <f t="shared" si="25"/>
        <v>8843.7000000000007</v>
      </c>
      <c r="AX88" s="167">
        <f>AR88+AS88+AT88+AU88+AV88+AW88</f>
        <v>51834.899999999994</v>
      </c>
      <c r="AY88" s="7" t="s">
        <v>64</v>
      </c>
      <c r="AZ88" s="67">
        <f>AQ88+AR88+AW88</f>
        <v>23865.200000000001</v>
      </c>
    </row>
    <row r="89" spans="1:56" s="7" customFormat="1" ht="54.75" customHeight="1" thickBot="1" x14ac:dyDescent="0.3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>
        <v>0</v>
      </c>
      <c r="S89" s="102">
        <v>5</v>
      </c>
      <c r="T89" s="102">
        <v>2</v>
      </c>
      <c r="U89" s="102">
        <v>0</v>
      </c>
      <c r="V89" s="102">
        <v>1</v>
      </c>
      <c r="W89" s="102">
        <v>0</v>
      </c>
      <c r="X89" s="102">
        <v>0</v>
      </c>
      <c r="Y89" s="102">
        <v>0</v>
      </c>
      <c r="Z89" s="102">
        <v>0</v>
      </c>
      <c r="AA89" s="102">
        <v>1</v>
      </c>
      <c r="AB89" s="103" t="s">
        <v>107</v>
      </c>
      <c r="AC89" s="100" t="s">
        <v>29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01">
        <f t="shared" si="22"/>
        <v>0</v>
      </c>
      <c r="AN89" s="100"/>
      <c r="AO89" s="9"/>
      <c r="AQ89" s="52"/>
      <c r="AR89" s="66">
        <f t="shared" ref="AR89:AW89" si="26">AG87-AR88</f>
        <v>20799.400000000001</v>
      </c>
      <c r="AS89" s="66">
        <f t="shared" si="26"/>
        <v>20799.400000000001</v>
      </c>
      <c r="AT89" s="66">
        <f t="shared" si="26"/>
        <v>20799.399999999998</v>
      </c>
      <c r="AU89" s="66">
        <f t="shared" si="26"/>
        <v>20799.399999999998</v>
      </c>
      <c r="AV89" s="66">
        <f t="shared" si="26"/>
        <v>20799.399999999998</v>
      </c>
      <c r="AW89" s="66">
        <f t="shared" si="26"/>
        <v>20799.399999999998</v>
      </c>
      <c r="AX89" s="167">
        <f>AR89+AS89+AT89+AU89+AV89+AW89</f>
        <v>124796.39999999998</v>
      </c>
      <c r="AY89" s="145" t="s">
        <v>63</v>
      </c>
      <c r="AZ89" s="67">
        <f>AQ89+AR89+AW89</f>
        <v>41598.800000000003</v>
      </c>
    </row>
    <row r="90" spans="1:56" s="7" customFormat="1" ht="67.5" customHeight="1" x14ac:dyDescent="0.25">
      <c r="A90" s="112">
        <v>6</v>
      </c>
      <c r="B90" s="112">
        <v>0</v>
      </c>
      <c r="C90" s="112">
        <v>2</v>
      </c>
      <c r="D90" s="112">
        <v>0</v>
      </c>
      <c r="E90" s="112">
        <v>4</v>
      </c>
      <c r="F90" s="112">
        <v>0</v>
      </c>
      <c r="G90" s="112">
        <v>9</v>
      </c>
      <c r="H90" s="112">
        <v>0</v>
      </c>
      <c r="I90" s="112">
        <v>5</v>
      </c>
      <c r="J90" s="112">
        <v>2</v>
      </c>
      <c r="K90" s="112">
        <v>0</v>
      </c>
      <c r="L90" s="112">
        <v>1</v>
      </c>
      <c r="M90" s="112">
        <v>1</v>
      </c>
      <c r="N90" s="112">
        <v>0</v>
      </c>
      <c r="O90" s="112">
        <v>0</v>
      </c>
      <c r="P90" s="112">
        <v>4</v>
      </c>
      <c r="Q90" s="155" t="s">
        <v>164</v>
      </c>
      <c r="R90" s="112">
        <v>0</v>
      </c>
      <c r="S90" s="112">
        <v>5</v>
      </c>
      <c r="T90" s="112">
        <v>2</v>
      </c>
      <c r="U90" s="112">
        <v>0</v>
      </c>
      <c r="V90" s="112">
        <v>1</v>
      </c>
      <c r="W90" s="112">
        <v>0</v>
      </c>
      <c r="X90" s="112">
        <v>0</v>
      </c>
      <c r="Y90" s="112">
        <v>1</v>
      </c>
      <c r="Z90" s="112">
        <v>0</v>
      </c>
      <c r="AA90" s="112">
        <v>0</v>
      </c>
      <c r="AB90" s="113" t="s">
        <v>167</v>
      </c>
      <c r="AC90" s="114" t="s">
        <v>4</v>
      </c>
      <c r="AD90" s="115">
        <f t="shared" ref="AD90:AL90" si="27">AD91+AD92+AD93+AD94</f>
        <v>0</v>
      </c>
      <c r="AE90" s="115">
        <f t="shared" si="27"/>
        <v>0</v>
      </c>
      <c r="AF90" s="115">
        <f t="shared" si="27"/>
        <v>0</v>
      </c>
      <c r="AG90" s="115">
        <f t="shared" si="27"/>
        <v>7000</v>
      </c>
      <c r="AH90" s="115">
        <f t="shared" si="27"/>
        <v>7000</v>
      </c>
      <c r="AI90" s="115">
        <f t="shared" si="27"/>
        <v>7000</v>
      </c>
      <c r="AJ90" s="115">
        <f t="shared" si="27"/>
        <v>7000</v>
      </c>
      <c r="AK90" s="115">
        <f t="shared" si="27"/>
        <v>7000</v>
      </c>
      <c r="AL90" s="115">
        <f t="shared" si="27"/>
        <v>7000</v>
      </c>
      <c r="AM90" s="101">
        <f t="shared" si="22"/>
        <v>42000</v>
      </c>
      <c r="AN90" s="100" t="s">
        <v>75</v>
      </c>
      <c r="AO90" s="9"/>
      <c r="AQ90" s="52"/>
      <c r="AR90" s="63"/>
      <c r="AS90" s="63"/>
      <c r="AT90" s="63"/>
      <c r="AU90" s="63"/>
      <c r="AV90" s="63"/>
      <c r="AW90" s="63"/>
      <c r="AX90" s="169"/>
      <c r="AY90" s="145"/>
    </row>
    <row r="91" spans="1:56" s="7" customFormat="1" ht="18.75" hidden="1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>
        <v>0</v>
      </c>
      <c r="S91" s="112">
        <v>5</v>
      </c>
      <c r="T91" s="112">
        <v>2</v>
      </c>
      <c r="U91" s="112">
        <v>0</v>
      </c>
      <c r="V91" s="112">
        <v>1</v>
      </c>
      <c r="W91" s="112">
        <v>0</v>
      </c>
      <c r="X91" s="112">
        <v>0</v>
      </c>
      <c r="Y91" s="112">
        <v>3</v>
      </c>
      <c r="Z91" s="112">
        <v>0</v>
      </c>
      <c r="AA91" s="112">
        <v>0</v>
      </c>
      <c r="AB91" s="116" t="s">
        <v>24</v>
      </c>
      <c r="AC91" s="114" t="s">
        <v>4</v>
      </c>
      <c r="AD91" s="115"/>
      <c r="AE91" s="115"/>
      <c r="AF91" s="115"/>
      <c r="AG91" s="115"/>
      <c r="AH91" s="115"/>
      <c r="AI91" s="115"/>
      <c r="AJ91" s="115"/>
      <c r="AK91" s="115"/>
      <c r="AL91" s="115"/>
      <c r="AM91" s="101">
        <f t="shared" si="22"/>
        <v>0</v>
      </c>
      <c r="AN91" s="114"/>
      <c r="AO91" s="9"/>
      <c r="AQ91" s="52">
        <v>7000</v>
      </c>
      <c r="AR91" s="60"/>
      <c r="AS91" s="60"/>
      <c r="AT91" s="60"/>
      <c r="AU91" s="60"/>
      <c r="AV91" s="60"/>
      <c r="AW91" s="60"/>
      <c r="AX91" s="169"/>
      <c r="AY91" s="145"/>
    </row>
    <row r="92" spans="1:56" s="7" customFormat="1" ht="18.75" hidden="1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>
        <v>0</v>
      </c>
      <c r="S92" s="112">
        <v>5</v>
      </c>
      <c r="T92" s="112">
        <v>2</v>
      </c>
      <c r="U92" s="112">
        <v>0</v>
      </c>
      <c r="V92" s="112">
        <v>1</v>
      </c>
      <c r="W92" s="112">
        <v>0</v>
      </c>
      <c r="X92" s="112">
        <v>0</v>
      </c>
      <c r="Y92" s="112">
        <v>3</v>
      </c>
      <c r="Z92" s="112">
        <v>0</v>
      </c>
      <c r="AA92" s="112">
        <v>0</v>
      </c>
      <c r="AB92" s="116" t="s">
        <v>25</v>
      </c>
      <c r="AC92" s="114" t="s">
        <v>4</v>
      </c>
      <c r="AD92" s="115"/>
      <c r="AE92" s="115"/>
      <c r="AF92" s="115"/>
      <c r="AG92" s="115"/>
      <c r="AH92" s="115"/>
      <c r="AI92" s="115"/>
      <c r="AJ92" s="115"/>
      <c r="AK92" s="115"/>
      <c r="AL92" s="115"/>
      <c r="AM92" s="101">
        <f t="shared" si="22"/>
        <v>0</v>
      </c>
      <c r="AN92" s="114"/>
      <c r="AO92" s="9"/>
      <c r="AQ92" s="52"/>
      <c r="AR92" s="60"/>
      <c r="AS92" s="60"/>
      <c r="AT92" s="60"/>
      <c r="AU92" s="60"/>
      <c r="AV92" s="60"/>
      <c r="AW92" s="60"/>
      <c r="AX92" s="169"/>
      <c r="AY92" s="145"/>
    </row>
    <row r="93" spans="1:56" s="7" customFormat="1" ht="37.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>
        <v>0</v>
      </c>
      <c r="S93" s="112">
        <v>5</v>
      </c>
      <c r="T93" s="112">
        <v>2</v>
      </c>
      <c r="U93" s="112">
        <v>0</v>
      </c>
      <c r="V93" s="112">
        <v>1</v>
      </c>
      <c r="W93" s="112">
        <v>0</v>
      </c>
      <c r="X93" s="112">
        <v>0</v>
      </c>
      <c r="Y93" s="112">
        <v>1</v>
      </c>
      <c r="Z93" s="112">
        <v>0</v>
      </c>
      <c r="AA93" s="112">
        <v>0</v>
      </c>
      <c r="AB93" s="116" t="s">
        <v>26</v>
      </c>
      <c r="AC93" s="114" t="s">
        <v>4</v>
      </c>
      <c r="AD93" s="115"/>
      <c r="AE93" s="115"/>
      <c r="AF93" s="115"/>
      <c r="AG93" s="115">
        <v>7000</v>
      </c>
      <c r="AH93" s="115">
        <v>7000</v>
      </c>
      <c r="AI93" s="115">
        <v>7000</v>
      </c>
      <c r="AJ93" s="115">
        <v>7000</v>
      </c>
      <c r="AK93" s="115">
        <v>7000</v>
      </c>
      <c r="AL93" s="115">
        <v>7000</v>
      </c>
      <c r="AM93" s="101">
        <f t="shared" si="22"/>
        <v>42000</v>
      </c>
      <c r="AN93" s="114"/>
      <c r="AO93" s="45"/>
      <c r="AP93" s="46"/>
      <c r="AQ93" s="52"/>
      <c r="AR93" s="65"/>
      <c r="AS93" s="65"/>
      <c r="AT93" s="65"/>
      <c r="AU93" s="65"/>
      <c r="AV93" s="65"/>
      <c r="AW93" s="65"/>
      <c r="AX93" s="170"/>
      <c r="AY93" s="145"/>
      <c r="AZ93" s="46"/>
      <c r="BA93" s="46"/>
      <c r="BB93" s="46"/>
      <c r="BC93" s="46"/>
      <c r="BD93" s="46"/>
    </row>
    <row r="94" spans="1:56" s="7" customFormat="1" ht="31.5" hidden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>
        <v>0</v>
      </c>
      <c r="S94" s="112">
        <v>5</v>
      </c>
      <c r="T94" s="112">
        <v>2</v>
      </c>
      <c r="U94" s="112">
        <v>0</v>
      </c>
      <c r="V94" s="112">
        <v>1</v>
      </c>
      <c r="W94" s="112">
        <v>0</v>
      </c>
      <c r="X94" s="112">
        <v>0</v>
      </c>
      <c r="Y94" s="112">
        <v>2</v>
      </c>
      <c r="Z94" s="112">
        <v>0</v>
      </c>
      <c r="AA94" s="112">
        <v>0</v>
      </c>
      <c r="AB94" s="116" t="s">
        <v>27</v>
      </c>
      <c r="AC94" s="114" t="s">
        <v>4</v>
      </c>
      <c r="AD94" s="115"/>
      <c r="AE94" s="115"/>
      <c r="AF94" s="115"/>
      <c r="AG94" s="115"/>
      <c r="AH94" s="115"/>
      <c r="AI94" s="115"/>
      <c r="AJ94" s="115"/>
      <c r="AK94" s="115"/>
      <c r="AL94" s="115"/>
      <c r="AM94" s="101">
        <f t="shared" si="22"/>
        <v>0</v>
      </c>
      <c r="AN94" s="114"/>
      <c r="AO94" s="45"/>
      <c r="AP94" s="46"/>
      <c r="AQ94" s="52">
        <f>AQ96</f>
        <v>7632.3</v>
      </c>
      <c r="AR94" s="65"/>
      <c r="AS94" s="65"/>
      <c r="AT94" s="65"/>
      <c r="AU94" s="65"/>
      <c r="AV94" s="65"/>
      <c r="AW94" s="65"/>
      <c r="AX94" s="171"/>
      <c r="AY94" s="46"/>
      <c r="AZ94" s="46"/>
      <c r="BA94" s="46"/>
      <c r="BB94" s="46"/>
      <c r="BC94" s="46"/>
      <c r="BD94" s="46"/>
    </row>
    <row r="95" spans="1:56" s="7" customFormat="1" ht="47.25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>
        <v>0</v>
      </c>
      <c r="S95" s="112">
        <v>5</v>
      </c>
      <c r="T95" s="112">
        <v>2</v>
      </c>
      <c r="U95" s="112">
        <v>0</v>
      </c>
      <c r="V95" s="112">
        <v>1</v>
      </c>
      <c r="W95" s="112">
        <v>0</v>
      </c>
      <c r="X95" s="112">
        <v>0</v>
      </c>
      <c r="Y95" s="112">
        <v>1</v>
      </c>
      <c r="Z95" s="112">
        <v>0</v>
      </c>
      <c r="AA95" s="112">
        <v>1</v>
      </c>
      <c r="AB95" s="117" t="s">
        <v>108</v>
      </c>
      <c r="AC95" s="114" t="s">
        <v>29</v>
      </c>
      <c r="AD95" s="115"/>
      <c r="AE95" s="115"/>
      <c r="AF95" s="115"/>
      <c r="AG95" s="115"/>
      <c r="AH95" s="115"/>
      <c r="AI95" s="115"/>
      <c r="AJ95" s="115"/>
      <c r="AK95" s="115"/>
      <c r="AL95" s="115"/>
      <c r="AM95" s="101">
        <f t="shared" si="22"/>
        <v>0</v>
      </c>
      <c r="AN95" s="114"/>
      <c r="AO95" s="9"/>
      <c r="AQ95" s="52"/>
      <c r="AR95" s="60"/>
      <c r="AS95" s="60"/>
      <c r="AT95" s="60"/>
      <c r="AU95" s="60"/>
      <c r="AV95" s="60"/>
      <c r="AW95" s="60"/>
      <c r="AX95" s="6"/>
    </row>
    <row r="96" spans="1:56" s="7" customFormat="1" ht="111.75" customHeight="1" x14ac:dyDescent="0.25">
      <c r="A96" s="112">
        <v>6</v>
      </c>
      <c r="B96" s="112">
        <v>0</v>
      </c>
      <c r="C96" s="112">
        <v>2</v>
      </c>
      <c r="D96" s="112">
        <v>0</v>
      </c>
      <c r="E96" s="112">
        <v>4</v>
      </c>
      <c r="F96" s="112">
        <v>0</v>
      </c>
      <c r="G96" s="112">
        <v>9</v>
      </c>
      <c r="H96" s="112">
        <v>0</v>
      </c>
      <c r="I96" s="112">
        <v>5</v>
      </c>
      <c r="J96" s="112">
        <v>2</v>
      </c>
      <c r="K96" s="112">
        <v>0</v>
      </c>
      <c r="L96" s="112">
        <v>1</v>
      </c>
      <c r="M96" s="112">
        <v>1</v>
      </c>
      <c r="N96" s="112">
        <v>0</v>
      </c>
      <c r="O96" s="112">
        <v>5</v>
      </c>
      <c r="P96" s="112">
        <v>2</v>
      </c>
      <c r="Q96" s="112" t="s">
        <v>56</v>
      </c>
      <c r="R96" s="112">
        <v>0</v>
      </c>
      <c r="S96" s="112">
        <v>5</v>
      </c>
      <c r="T96" s="112">
        <v>2</v>
      </c>
      <c r="U96" s="112">
        <v>0</v>
      </c>
      <c r="V96" s="112">
        <v>1</v>
      </c>
      <c r="W96" s="112">
        <v>0</v>
      </c>
      <c r="X96" s="112">
        <v>0</v>
      </c>
      <c r="Y96" s="112">
        <v>2</v>
      </c>
      <c r="Z96" s="112">
        <v>0</v>
      </c>
      <c r="AA96" s="112">
        <v>0</v>
      </c>
      <c r="AB96" s="113" t="s">
        <v>109</v>
      </c>
      <c r="AC96" s="114" t="s">
        <v>30</v>
      </c>
      <c r="AD96" s="115"/>
      <c r="AE96" s="115"/>
      <c r="AF96" s="115"/>
      <c r="AG96" s="115">
        <f t="shared" ref="AG96:AL96" si="28">AG98</f>
        <v>8021.5</v>
      </c>
      <c r="AH96" s="115">
        <f t="shared" si="28"/>
        <v>8438.6</v>
      </c>
      <c r="AI96" s="115">
        <f t="shared" si="28"/>
        <v>8843.7000000000007</v>
      </c>
      <c r="AJ96" s="115">
        <f t="shared" si="28"/>
        <v>8843.7000000000007</v>
      </c>
      <c r="AK96" s="115">
        <f t="shared" si="28"/>
        <v>8843.7000000000007</v>
      </c>
      <c r="AL96" s="115">
        <f t="shared" si="28"/>
        <v>8843.7000000000007</v>
      </c>
      <c r="AM96" s="101">
        <f t="shared" si="22"/>
        <v>51834.899999999994</v>
      </c>
      <c r="AN96" s="100" t="s">
        <v>75</v>
      </c>
      <c r="AO96" s="9"/>
      <c r="AQ96" s="52">
        <v>7632.3</v>
      </c>
      <c r="AR96" s="60"/>
      <c r="AS96" s="60"/>
      <c r="AT96" s="60"/>
      <c r="AU96" s="60"/>
      <c r="AV96" s="60"/>
      <c r="AW96" s="60"/>
      <c r="AX96" s="6"/>
    </row>
    <row r="97" spans="1:50" s="7" customFormat="1" ht="31.5" hidden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>
        <v>0</v>
      </c>
      <c r="S97" s="112">
        <v>5</v>
      </c>
      <c r="T97" s="112">
        <v>2</v>
      </c>
      <c r="U97" s="112">
        <v>0</v>
      </c>
      <c r="V97" s="112">
        <v>1</v>
      </c>
      <c r="W97" s="112">
        <v>0</v>
      </c>
      <c r="X97" s="112">
        <v>0</v>
      </c>
      <c r="Y97" s="112">
        <v>3</v>
      </c>
      <c r="Z97" s="112">
        <v>0</v>
      </c>
      <c r="AA97" s="112">
        <v>0</v>
      </c>
      <c r="AB97" s="116" t="s">
        <v>24</v>
      </c>
      <c r="AC97" s="114" t="s">
        <v>4</v>
      </c>
      <c r="AD97" s="115"/>
      <c r="AE97" s="115"/>
      <c r="AF97" s="115"/>
      <c r="AG97" s="115"/>
      <c r="AH97" s="115"/>
      <c r="AI97" s="115"/>
      <c r="AJ97" s="115"/>
      <c r="AK97" s="115"/>
      <c r="AL97" s="115"/>
      <c r="AM97" s="101">
        <f t="shared" si="22"/>
        <v>0</v>
      </c>
      <c r="AN97" s="114"/>
      <c r="AO97" s="9"/>
      <c r="AQ97" s="52"/>
      <c r="AR97" s="60"/>
      <c r="AS97" s="60"/>
      <c r="AT97" s="60"/>
      <c r="AU97" s="60"/>
      <c r="AV97" s="60"/>
      <c r="AW97" s="60"/>
      <c r="AX97" s="6"/>
    </row>
    <row r="98" spans="1:50" s="7" customFormat="1" ht="31.5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>
        <v>0</v>
      </c>
      <c r="S98" s="112">
        <v>5</v>
      </c>
      <c r="T98" s="112">
        <v>2</v>
      </c>
      <c r="U98" s="112">
        <v>0</v>
      </c>
      <c r="V98" s="112">
        <v>1</v>
      </c>
      <c r="W98" s="112">
        <v>0</v>
      </c>
      <c r="X98" s="112">
        <v>0</v>
      </c>
      <c r="Y98" s="112">
        <v>2</v>
      </c>
      <c r="Z98" s="112">
        <v>0</v>
      </c>
      <c r="AA98" s="112">
        <v>0</v>
      </c>
      <c r="AB98" s="116" t="s">
        <v>25</v>
      </c>
      <c r="AC98" s="114" t="s">
        <v>4</v>
      </c>
      <c r="AD98" s="115"/>
      <c r="AE98" s="115"/>
      <c r="AF98" s="115"/>
      <c r="AG98" s="115">
        <v>8021.5</v>
      </c>
      <c r="AH98" s="115">
        <v>8438.6</v>
      </c>
      <c r="AI98" s="115">
        <v>8843.7000000000007</v>
      </c>
      <c r="AJ98" s="115">
        <v>8843.7000000000007</v>
      </c>
      <c r="AK98" s="115">
        <v>8843.7000000000007</v>
      </c>
      <c r="AL98" s="115">
        <v>8843.7000000000007</v>
      </c>
      <c r="AM98" s="101">
        <f t="shared" si="22"/>
        <v>51834.899999999994</v>
      </c>
      <c r="AN98" s="114"/>
      <c r="AO98" s="9"/>
      <c r="AQ98" s="52"/>
      <c r="AR98" s="60"/>
      <c r="AS98" s="60"/>
      <c r="AT98" s="60"/>
      <c r="AU98" s="60"/>
      <c r="AV98" s="60"/>
      <c r="AW98" s="60"/>
      <c r="AX98" s="6"/>
    </row>
    <row r="99" spans="1:50" s="7" customFormat="1" ht="31.5" hidden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>
        <v>0</v>
      </c>
      <c r="S99" s="112">
        <v>5</v>
      </c>
      <c r="T99" s="112">
        <v>2</v>
      </c>
      <c r="U99" s="112">
        <v>0</v>
      </c>
      <c r="V99" s="112">
        <v>1</v>
      </c>
      <c r="W99" s="112">
        <v>0</v>
      </c>
      <c r="X99" s="112">
        <v>0</v>
      </c>
      <c r="Y99" s="112">
        <v>1</v>
      </c>
      <c r="Z99" s="112">
        <v>0</v>
      </c>
      <c r="AA99" s="112">
        <v>0</v>
      </c>
      <c r="AB99" s="116" t="s">
        <v>26</v>
      </c>
      <c r="AC99" s="114" t="s">
        <v>4</v>
      </c>
      <c r="AD99" s="115"/>
      <c r="AE99" s="115"/>
      <c r="AF99" s="115"/>
      <c r="AG99" s="115"/>
      <c r="AH99" s="115"/>
      <c r="AI99" s="115"/>
      <c r="AJ99" s="115"/>
      <c r="AK99" s="115"/>
      <c r="AL99" s="115"/>
      <c r="AM99" s="101">
        <f t="shared" si="22"/>
        <v>0</v>
      </c>
      <c r="AN99" s="114"/>
      <c r="AO99" s="9"/>
      <c r="AQ99" s="52"/>
      <c r="AR99" s="60"/>
      <c r="AS99" s="60"/>
      <c r="AT99" s="60"/>
      <c r="AU99" s="60"/>
      <c r="AV99" s="60"/>
      <c r="AW99" s="60"/>
      <c r="AX99" s="6"/>
    </row>
    <row r="100" spans="1:50" s="7" customFormat="1" ht="31.5" hidden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>
        <v>0</v>
      </c>
      <c r="S100" s="112">
        <v>5</v>
      </c>
      <c r="T100" s="112">
        <v>2</v>
      </c>
      <c r="U100" s="112">
        <v>0</v>
      </c>
      <c r="V100" s="112">
        <v>1</v>
      </c>
      <c r="W100" s="112">
        <v>0</v>
      </c>
      <c r="X100" s="112">
        <v>0</v>
      </c>
      <c r="Y100" s="112">
        <v>2</v>
      </c>
      <c r="Z100" s="112">
        <v>0</v>
      </c>
      <c r="AA100" s="112">
        <v>0</v>
      </c>
      <c r="AB100" s="116" t="s">
        <v>27</v>
      </c>
      <c r="AC100" s="114" t="s">
        <v>4</v>
      </c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01">
        <f t="shared" si="22"/>
        <v>0</v>
      </c>
      <c r="AN100" s="114"/>
      <c r="AO100" s="9"/>
      <c r="AQ100" s="82">
        <f>AQ102+AQ103</f>
        <v>1600</v>
      </c>
      <c r="AR100" s="60"/>
      <c r="AS100" s="60"/>
      <c r="AT100" s="60"/>
      <c r="AU100" s="60"/>
      <c r="AV100" s="60"/>
      <c r="AW100" s="60"/>
      <c r="AX100" s="6"/>
    </row>
    <row r="101" spans="1:50" s="7" customFormat="1" ht="72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>
        <v>0</v>
      </c>
      <c r="S101" s="112">
        <v>5</v>
      </c>
      <c r="T101" s="112">
        <v>2</v>
      </c>
      <c r="U101" s="112">
        <v>0</v>
      </c>
      <c r="V101" s="112">
        <v>1</v>
      </c>
      <c r="W101" s="112">
        <v>0</v>
      </c>
      <c r="X101" s="112">
        <v>0</v>
      </c>
      <c r="Y101" s="112">
        <v>2</v>
      </c>
      <c r="Z101" s="112">
        <v>0</v>
      </c>
      <c r="AA101" s="112">
        <v>2</v>
      </c>
      <c r="AB101" s="117" t="s">
        <v>154</v>
      </c>
      <c r="AC101" s="114" t="s">
        <v>29</v>
      </c>
      <c r="AD101" s="115"/>
      <c r="AE101" s="115"/>
      <c r="AF101" s="115"/>
      <c r="AG101" s="115">
        <v>167.5</v>
      </c>
      <c r="AH101" s="115">
        <v>167.5</v>
      </c>
      <c r="AI101" s="115">
        <v>167.5</v>
      </c>
      <c r="AJ101" s="115">
        <v>167.5</v>
      </c>
      <c r="AK101" s="115">
        <v>167.5</v>
      </c>
      <c r="AL101" s="115">
        <v>167.5</v>
      </c>
      <c r="AM101" s="101"/>
      <c r="AN101" s="114"/>
      <c r="AO101" s="9"/>
      <c r="AQ101" s="52">
        <v>0</v>
      </c>
      <c r="AR101" s="60"/>
      <c r="AS101" s="60"/>
      <c r="AT101" s="60"/>
      <c r="AU101" s="60"/>
      <c r="AV101" s="60"/>
      <c r="AW101" s="60"/>
      <c r="AX101" s="6"/>
    </row>
    <row r="102" spans="1:50" s="7" customFormat="1" ht="63" x14ac:dyDescent="0.25">
      <c r="A102" s="112">
        <v>6</v>
      </c>
      <c r="B102" s="112">
        <v>0</v>
      </c>
      <c r="C102" s="112">
        <v>2</v>
      </c>
      <c r="D102" s="112">
        <v>0</v>
      </c>
      <c r="E102" s="112">
        <v>4</v>
      </c>
      <c r="F102" s="112">
        <v>0</v>
      </c>
      <c r="G102" s="112">
        <v>9</v>
      </c>
      <c r="H102" s="112">
        <v>0</v>
      </c>
      <c r="I102" s="112">
        <v>5</v>
      </c>
      <c r="J102" s="112">
        <v>2</v>
      </c>
      <c r="K102" s="112">
        <v>0</v>
      </c>
      <c r="L102" s="112">
        <v>1</v>
      </c>
      <c r="M102" s="112">
        <v>4</v>
      </c>
      <c r="N102" s="112">
        <v>0</v>
      </c>
      <c r="O102" s="112">
        <v>0</v>
      </c>
      <c r="P102" s="112">
        <v>2</v>
      </c>
      <c r="Q102" s="112" t="s">
        <v>56</v>
      </c>
      <c r="R102" s="112">
        <v>0</v>
      </c>
      <c r="S102" s="112">
        <v>5</v>
      </c>
      <c r="T102" s="112">
        <v>2</v>
      </c>
      <c r="U102" s="112">
        <v>0</v>
      </c>
      <c r="V102" s="112">
        <v>1</v>
      </c>
      <c r="W102" s="112">
        <v>0</v>
      </c>
      <c r="X102" s="112">
        <v>0</v>
      </c>
      <c r="Y102" s="112">
        <v>3</v>
      </c>
      <c r="Z102" s="112">
        <v>0</v>
      </c>
      <c r="AA102" s="112">
        <v>0</v>
      </c>
      <c r="AB102" s="117" t="s">
        <v>110</v>
      </c>
      <c r="AC102" s="114" t="s">
        <v>4</v>
      </c>
      <c r="AD102" s="115">
        <f t="shared" ref="AD102:AL102" si="29">AD104+AD105</f>
        <v>0</v>
      </c>
      <c r="AE102" s="115">
        <f t="shared" si="29"/>
        <v>0</v>
      </c>
      <c r="AF102" s="115">
        <f t="shared" si="29"/>
        <v>0</v>
      </c>
      <c r="AG102" s="115">
        <f t="shared" si="29"/>
        <v>1600</v>
      </c>
      <c r="AH102" s="115">
        <f t="shared" si="29"/>
        <v>0</v>
      </c>
      <c r="AI102" s="115">
        <f t="shared" si="29"/>
        <v>0</v>
      </c>
      <c r="AJ102" s="115">
        <f t="shared" si="29"/>
        <v>0</v>
      </c>
      <c r="AK102" s="115">
        <f t="shared" si="29"/>
        <v>0</v>
      </c>
      <c r="AL102" s="115">
        <f t="shared" si="29"/>
        <v>0</v>
      </c>
      <c r="AM102" s="101">
        <f t="shared" ref="AM102:AM165" si="30">AG102+AH102+AI102+AJ102+AK102+AL102</f>
        <v>1600</v>
      </c>
      <c r="AN102" s="100" t="s">
        <v>75</v>
      </c>
      <c r="AO102" s="9"/>
      <c r="AQ102" s="52">
        <v>1600</v>
      </c>
      <c r="AR102" s="60"/>
      <c r="AS102" s="60"/>
      <c r="AT102" s="60"/>
      <c r="AU102" s="60"/>
      <c r="AV102" s="60"/>
      <c r="AW102" s="60"/>
      <c r="AX102" s="6"/>
    </row>
    <row r="103" spans="1:50" s="7" customFormat="1" ht="31.5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>
        <v>0</v>
      </c>
      <c r="S103" s="112">
        <v>5</v>
      </c>
      <c r="T103" s="112">
        <v>2</v>
      </c>
      <c r="U103" s="112">
        <v>0</v>
      </c>
      <c r="V103" s="112">
        <v>1</v>
      </c>
      <c r="W103" s="112">
        <v>0</v>
      </c>
      <c r="X103" s="112">
        <v>0</v>
      </c>
      <c r="Y103" s="112">
        <v>3</v>
      </c>
      <c r="Z103" s="112">
        <v>0</v>
      </c>
      <c r="AA103" s="112">
        <v>0</v>
      </c>
      <c r="AB103" s="116" t="s">
        <v>38</v>
      </c>
      <c r="AC103" s="114" t="s">
        <v>4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101">
        <f t="shared" si="30"/>
        <v>0</v>
      </c>
      <c r="AN103" s="114"/>
      <c r="AO103" s="9"/>
      <c r="AQ103" s="52"/>
      <c r="AR103" s="60"/>
      <c r="AS103" s="60"/>
      <c r="AT103" s="60"/>
      <c r="AU103" s="60"/>
      <c r="AV103" s="60"/>
      <c r="AW103" s="60"/>
      <c r="AX103" s="6"/>
    </row>
    <row r="104" spans="1:50" s="7" customFormat="1" ht="31.5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>
        <v>0</v>
      </c>
      <c r="S104" s="112">
        <v>5</v>
      </c>
      <c r="T104" s="112">
        <v>2</v>
      </c>
      <c r="U104" s="112">
        <v>0</v>
      </c>
      <c r="V104" s="112">
        <v>1</v>
      </c>
      <c r="W104" s="112">
        <v>0</v>
      </c>
      <c r="X104" s="112">
        <v>0</v>
      </c>
      <c r="Y104" s="112">
        <v>3</v>
      </c>
      <c r="Z104" s="112">
        <v>0</v>
      </c>
      <c r="AA104" s="112">
        <v>0</v>
      </c>
      <c r="AB104" s="116" t="s">
        <v>26</v>
      </c>
      <c r="AC104" s="114" t="s">
        <v>4</v>
      </c>
      <c r="AD104" s="115">
        <v>0</v>
      </c>
      <c r="AE104" s="115">
        <v>0</v>
      </c>
      <c r="AF104" s="115">
        <v>0</v>
      </c>
      <c r="AG104" s="115">
        <v>1600</v>
      </c>
      <c r="AH104" s="115">
        <v>0</v>
      </c>
      <c r="AI104" s="115">
        <v>0</v>
      </c>
      <c r="AJ104" s="115">
        <v>0</v>
      </c>
      <c r="AK104" s="115">
        <v>0</v>
      </c>
      <c r="AL104" s="115">
        <v>0</v>
      </c>
      <c r="AM104" s="101">
        <f t="shared" si="30"/>
        <v>1600</v>
      </c>
      <c r="AN104" s="114"/>
      <c r="AO104" s="9"/>
      <c r="AQ104" s="52"/>
      <c r="AR104" s="60"/>
      <c r="AS104" s="60"/>
      <c r="AT104" s="60"/>
      <c r="AU104" s="60"/>
      <c r="AV104" s="60"/>
      <c r="AW104" s="60"/>
      <c r="AX104" s="6"/>
    </row>
    <row r="105" spans="1:50" s="7" customFormat="1" ht="18.75" hidden="1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>
        <v>0</v>
      </c>
      <c r="S105" s="112">
        <v>5</v>
      </c>
      <c r="T105" s="112">
        <v>2</v>
      </c>
      <c r="U105" s="112">
        <v>0</v>
      </c>
      <c r="V105" s="112">
        <v>1</v>
      </c>
      <c r="W105" s="112">
        <v>0</v>
      </c>
      <c r="X105" s="112">
        <v>0</v>
      </c>
      <c r="Y105" s="112">
        <v>5</v>
      </c>
      <c r="Z105" s="112">
        <v>0</v>
      </c>
      <c r="AA105" s="112">
        <v>0</v>
      </c>
      <c r="AB105" s="116" t="s">
        <v>27</v>
      </c>
      <c r="AC105" s="114" t="s">
        <v>4</v>
      </c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01">
        <f t="shared" si="30"/>
        <v>0</v>
      </c>
      <c r="AN105" s="114"/>
      <c r="AO105" s="9"/>
      <c r="AQ105" s="49">
        <f>AQ106</f>
        <v>2334</v>
      </c>
      <c r="AR105" s="60"/>
      <c r="AS105" s="60"/>
      <c r="AT105" s="60"/>
      <c r="AU105" s="60"/>
      <c r="AV105" s="60"/>
      <c r="AW105" s="60"/>
      <c r="AX105" s="6"/>
    </row>
    <row r="106" spans="1:50" s="7" customFormat="1" ht="31.5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>
        <v>0</v>
      </c>
      <c r="S106" s="112">
        <v>5</v>
      </c>
      <c r="T106" s="112">
        <v>2</v>
      </c>
      <c r="U106" s="112">
        <v>0</v>
      </c>
      <c r="V106" s="112">
        <v>1</v>
      </c>
      <c r="W106" s="112">
        <v>0</v>
      </c>
      <c r="X106" s="112">
        <v>0</v>
      </c>
      <c r="Y106" s="112">
        <v>3</v>
      </c>
      <c r="Z106" s="112">
        <v>0</v>
      </c>
      <c r="AA106" s="112">
        <v>3</v>
      </c>
      <c r="AB106" s="118" t="s">
        <v>111</v>
      </c>
      <c r="AC106" s="114" t="s">
        <v>35</v>
      </c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01">
        <f t="shared" si="30"/>
        <v>0</v>
      </c>
      <c r="AN106" s="114"/>
      <c r="AO106" s="9"/>
      <c r="AQ106" s="80">
        <v>2334</v>
      </c>
      <c r="AR106" s="60"/>
      <c r="AS106" s="60"/>
      <c r="AT106" s="60"/>
      <c r="AU106" s="60"/>
      <c r="AV106" s="60"/>
      <c r="AW106" s="60"/>
      <c r="AX106" s="6"/>
    </row>
    <row r="107" spans="1:50" s="7" customFormat="1" ht="72" customHeight="1" x14ac:dyDescent="0.25">
      <c r="A107" s="112">
        <v>6</v>
      </c>
      <c r="B107" s="112">
        <v>0</v>
      </c>
      <c r="C107" s="112">
        <v>2</v>
      </c>
      <c r="D107" s="112">
        <v>0</v>
      </c>
      <c r="E107" s="112">
        <v>4</v>
      </c>
      <c r="F107" s="112">
        <v>0</v>
      </c>
      <c r="G107" s="112">
        <v>9</v>
      </c>
      <c r="H107" s="112">
        <v>0</v>
      </c>
      <c r="I107" s="112">
        <v>5</v>
      </c>
      <c r="J107" s="112">
        <v>2</v>
      </c>
      <c r="K107" s="112">
        <v>0</v>
      </c>
      <c r="L107" s="112">
        <v>1</v>
      </c>
      <c r="M107" s="112">
        <v>4</v>
      </c>
      <c r="N107" s="112">
        <v>0</v>
      </c>
      <c r="O107" s="112">
        <v>0</v>
      </c>
      <c r="P107" s="112">
        <v>6</v>
      </c>
      <c r="Q107" s="112" t="s">
        <v>56</v>
      </c>
      <c r="R107" s="112">
        <v>0</v>
      </c>
      <c r="S107" s="112">
        <v>5</v>
      </c>
      <c r="T107" s="112">
        <v>2</v>
      </c>
      <c r="U107" s="112">
        <v>0</v>
      </c>
      <c r="V107" s="112">
        <v>1</v>
      </c>
      <c r="W107" s="112">
        <v>0</v>
      </c>
      <c r="X107" s="112">
        <v>0</v>
      </c>
      <c r="Y107" s="112">
        <v>4</v>
      </c>
      <c r="Z107" s="112">
        <v>0</v>
      </c>
      <c r="AA107" s="112">
        <v>0</v>
      </c>
      <c r="AB107" s="119" t="s">
        <v>168</v>
      </c>
      <c r="AC107" s="100" t="s">
        <v>30</v>
      </c>
      <c r="AD107" s="104"/>
      <c r="AE107" s="104"/>
      <c r="AF107" s="104"/>
      <c r="AG107" s="104">
        <f t="shared" ref="AG107:AL107" si="31">AG108</f>
        <v>2384.9</v>
      </c>
      <c r="AH107" s="104">
        <f t="shared" si="31"/>
        <v>8384.9</v>
      </c>
      <c r="AI107" s="104">
        <f t="shared" si="31"/>
        <v>8384.9</v>
      </c>
      <c r="AJ107" s="104">
        <f t="shared" si="31"/>
        <v>8384.9</v>
      </c>
      <c r="AK107" s="104">
        <f t="shared" si="31"/>
        <v>8384.9</v>
      </c>
      <c r="AL107" s="104">
        <f t="shared" si="31"/>
        <v>8384.9</v>
      </c>
      <c r="AM107" s="101">
        <f t="shared" si="30"/>
        <v>44309.4</v>
      </c>
      <c r="AN107" s="100" t="s">
        <v>75</v>
      </c>
      <c r="AO107" s="9"/>
      <c r="AQ107" s="49"/>
      <c r="AR107" s="60"/>
      <c r="AS107" s="60"/>
      <c r="AT107" s="60"/>
      <c r="AU107" s="60"/>
      <c r="AV107" s="60"/>
      <c r="AW107" s="60"/>
      <c r="AX107" s="6"/>
    </row>
    <row r="108" spans="1:50" s="7" customFormat="1" ht="31.5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>
        <v>0</v>
      </c>
      <c r="S108" s="112">
        <v>5</v>
      </c>
      <c r="T108" s="112">
        <v>2</v>
      </c>
      <c r="U108" s="112">
        <v>0</v>
      </c>
      <c r="V108" s="112">
        <v>1</v>
      </c>
      <c r="W108" s="112">
        <v>0</v>
      </c>
      <c r="X108" s="112">
        <v>0</v>
      </c>
      <c r="Y108" s="112">
        <v>4</v>
      </c>
      <c r="Z108" s="112">
        <v>0</v>
      </c>
      <c r="AA108" s="112">
        <v>0</v>
      </c>
      <c r="AB108" s="107" t="s">
        <v>42</v>
      </c>
      <c r="AC108" s="100" t="s">
        <v>4</v>
      </c>
      <c r="AD108" s="104"/>
      <c r="AE108" s="104"/>
      <c r="AF108" s="104"/>
      <c r="AG108" s="104">
        <v>2384.9</v>
      </c>
      <c r="AH108" s="104">
        <v>8384.9</v>
      </c>
      <c r="AI108" s="104">
        <v>8384.9</v>
      </c>
      <c r="AJ108" s="104">
        <v>8384.9</v>
      </c>
      <c r="AK108" s="104">
        <v>8384.9</v>
      </c>
      <c r="AL108" s="104">
        <v>8384.9</v>
      </c>
      <c r="AM108" s="101">
        <f t="shared" si="30"/>
        <v>44309.4</v>
      </c>
      <c r="AN108" s="100" t="s">
        <v>69</v>
      </c>
      <c r="AO108" s="9"/>
      <c r="AQ108" s="49">
        <f>AQ109</f>
        <v>0</v>
      </c>
      <c r="AR108" s="60"/>
      <c r="AS108" s="60"/>
      <c r="AT108" s="60"/>
      <c r="AU108" s="60"/>
      <c r="AV108" s="60"/>
      <c r="AW108" s="60"/>
      <c r="AX108" s="6"/>
    </row>
    <row r="109" spans="1:50" s="7" customFormat="1" ht="31.5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>
        <v>0</v>
      </c>
      <c r="S109" s="112">
        <v>5</v>
      </c>
      <c r="T109" s="112">
        <v>2</v>
      </c>
      <c r="U109" s="112">
        <v>0</v>
      </c>
      <c r="V109" s="112">
        <v>1</v>
      </c>
      <c r="W109" s="112">
        <v>0</v>
      </c>
      <c r="X109" s="112">
        <v>0</v>
      </c>
      <c r="Y109" s="112">
        <v>4</v>
      </c>
      <c r="Z109" s="112">
        <v>0</v>
      </c>
      <c r="AA109" s="112">
        <v>4</v>
      </c>
      <c r="AB109" s="103" t="s">
        <v>77</v>
      </c>
      <c r="AC109" s="100" t="s">
        <v>29</v>
      </c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1">
        <f t="shared" si="30"/>
        <v>0</v>
      </c>
      <c r="AN109" s="100"/>
      <c r="AO109" s="9"/>
      <c r="AQ109" s="80">
        <v>0</v>
      </c>
      <c r="AR109" s="60"/>
      <c r="AS109" s="60"/>
      <c r="AT109" s="60"/>
      <c r="AU109" s="60"/>
      <c r="AV109" s="60"/>
      <c r="AW109" s="60"/>
      <c r="AX109" s="6"/>
    </row>
    <row r="110" spans="1:50" s="7" customFormat="1" ht="68.25" customHeight="1" x14ac:dyDescent="0.25">
      <c r="A110" s="112">
        <v>6</v>
      </c>
      <c r="B110" s="112">
        <v>0</v>
      </c>
      <c r="C110" s="112">
        <v>2</v>
      </c>
      <c r="D110" s="112">
        <v>0</v>
      </c>
      <c r="E110" s="112">
        <v>4</v>
      </c>
      <c r="F110" s="112">
        <v>0</v>
      </c>
      <c r="G110" s="112">
        <v>9</v>
      </c>
      <c r="H110" s="112">
        <v>0</v>
      </c>
      <c r="I110" s="112">
        <v>5</v>
      </c>
      <c r="J110" s="112">
        <v>2</v>
      </c>
      <c r="K110" s="112">
        <v>0</v>
      </c>
      <c r="L110" s="112">
        <v>1</v>
      </c>
      <c r="M110" s="112">
        <v>4</v>
      </c>
      <c r="N110" s="112">
        <v>0</v>
      </c>
      <c r="O110" s="112">
        <v>0</v>
      </c>
      <c r="P110" s="112">
        <v>5</v>
      </c>
      <c r="Q110" s="112" t="s">
        <v>56</v>
      </c>
      <c r="R110" s="112">
        <v>0</v>
      </c>
      <c r="S110" s="112">
        <v>5</v>
      </c>
      <c r="T110" s="112">
        <v>2</v>
      </c>
      <c r="U110" s="112">
        <v>0</v>
      </c>
      <c r="V110" s="112">
        <v>1</v>
      </c>
      <c r="W110" s="112">
        <v>0</v>
      </c>
      <c r="X110" s="112">
        <v>0</v>
      </c>
      <c r="Y110" s="112">
        <v>5</v>
      </c>
      <c r="Z110" s="112">
        <v>0</v>
      </c>
      <c r="AA110" s="112">
        <v>0</v>
      </c>
      <c r="AB110" s="119" t="s">
        <v>112</v>
      </c>
      <c r="AC110" s="100" t="s">
        <v>30</v>
      </c>
      <c r="AD110" s="104"/>
      <c r="AE110" s="104"/>
      <c r="AF110" s="104"/>
      <c r="AG110" s="104">
        <f t="shared" ref="AG110:AL110" si="32">AG111</f>
        <v>4400</v>
      </c>
      <c r="AH110" s="104">
        <f t="shared" si="32"/>
        <v>0</v>
      </c>
      <c r="AI110" s="104">
        <f t="shared" si="32"/>
        <v>0</v>
      </c>
      <c r="AJ110" s="104">
        <f t="shared" si="32"/>
        <v>0</v>
      </c>
      <c r="AK110" s="104">
        <f t="shared" si="32"/>
        <v>0</v>
      </c>
      <c r="AL110" s="104">
        <f t="shared" si="32"/>
        <v>0</v>
      </c>
      <c r="AM110" s="101">
        <f t="shared" si="30"/>
        <v>4400</v>
      </c>
      <c r="AN110" s="100" t="s">
        <v>75</v>
      </c>
      <c r="AO110" s="9"/>
      <c r="AQ110" s="49"/>
      <c r="AR110" s="60"/>
      <c r="AS110" s="60"/>
      <c r="AT110" s="60"/>
      <c r="AU110" s="60"/>
      <c r="AV110" s="60"/>
      <c r="AW110" s="60"/>
      <c r="AX110" s="6"/>
    </row>
    <row r="111" spans="1:50" s="7" customFormat="1" ht="31.5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>
        <v>0</v>
      </c>
      <c r="S111" s="112">
        <v>5</v>
      </c>
      <c r="T111" s="112">
        <v>2</v>
      </c>
      <c r="U111" s="112">
        <v>0</v>
      </c>
      <c r="V111" s="112">
        <v>1</v>
      </c>
      <c r="W111" s="112">
        <v>0</v>
      </c>
      <c r="X111" s="112">
        <v>0</v>
      </c>
      <c r="Y111" s="112">
        <v>5</v>
      </c>
      <c r="Z111" s="112">
        <v>0</v>
      </c>
      <c r="AA111" s="112">
        <v>0</v>
      </c>
      <c r="AB111" s="107" t="s">
        <v>42</v>
      </c>
      <c r="AC111" s="100" t="s">
        <v>4</v>
      </c>
      <c r="AD111" s="104"/>
      <c r="AE111" s="104"/>
      <c r="AF111" s="104"/>
      <c r="AG111" s="104">
        <v>4400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1">
        <f t="shared" si="30"/>
        <v>4400</v>
      </c>
      <c r="AN111" s="100"/>
      <c r="AO111" s="9"/>
      <c r="AQ111" s="49">
        <f>AQ112</f>
        <v>0</v>
      </c>
      <c r="AR111" s="60"/>
      <c r="AS111" s="60"/>
      <c r="AT111" s="60"/>
      <c r="AU111" s="60"/>
      <c r="AV111" s="60"/>
      <c r="AW111" s="60"/>
      <c r="AX111" s="6"/>
    </row>
    <row r="112" spans="1:50" s="7" customFormat="1" ht="31.5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>
        <v>0</v>
      </c>
      <c r="S112" s="112">
        <v>5</v>
      </c>
      <c r="T112" s="112">
        <v>2</v>
      </c>
      <c r="U112" s="112">
        <v>0</v>
      </c>
      <c r="V112" s="112">
        <v>1</v>
      </c>
      <c r="W112" s="112">
        <v>0</v>
      </c>
      <c r="X112" s="112">
        <v>0</v>
      </c>
      <c r="Y112" s="112">
        <v>5</v>
      </c>
      <c r="Z112" s="112">
        <v>0</v>
      </c>
      <c r="AA112" s="112">
        <v>5</v>
      </c>
      <c r="AB112" s="103" t="s">
        <v>78</v>
      </c>
      <c r="AC112" s="100" t="s">
        <v>29</v>
      </c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1">
        <f t="shared" si="30"/>
        <v>0</v>
      </c>
      <c r="AN112" s="100"/>
      <c r="AO112" s="9"/>
      <c r="AQ112" s="49">
        <v>0</v>
      </c>
      <c r="AR112" s="60"/>
      <c r="AS112" s="60"/>
      <c r="AT112" s="60"/>
      <c r="AU112" s="60"/>
      <c r="AV112" s="60"/>
      <c r="AW112" s="60"/>
      <c r="AX112" s="6"/>
    </row>
    <row r="113" spans="1:80" s="7" customFormat="1" ht="87" customHeight="1" x14ac:dyDescent="0.25">
      <c r="A113" s="112">
        <v>6</v>
      </c>
      <c r="B113" s="112">
        <v>0</v>
      </c>
      <c r="C113" s="112">
        <v>2</v>
      </c>
      <c r="D113" s="112">
        <v>0</v>
      </c>
      <c r="E113" s="112">
        <v>4</v>
      </c>
      <c r="F113" s="112">
        <v>0</v>
      </c>
      <c r="G113" s="112">
        <v>9</v>
      </c>
      <c r="H113" s="112">
        <v>0</v>
      </c>
      <c r="I113" s="112">
        <v>5</v>
      </c>
      <c r="J113" s="112">
        <v>2</v>
      </c>
      <c r="K113" s="112">
        <v>0</v>
      </c>
      <c r="L113" s="112">
        <v>1</v>
      </c>
      <c r="M113" s="112">
        <v>2</v>
      </c>
      <c r="N113" s="112">
        <v>0</v>
      </c>
      <c r="O113" s="112">
        <v>0</v>
      </c>
      <c r="P113" s="112">
        <v>3</v>
      </c>
      <c r="Q113" s="112" t="s">
        <v>56</v>
      </c>
      <c r="R113" s="112">
        <v>0</v>
      </c>
      <c r="S113" s="112">
        <v>5</v>
      </c>
      <c r="T113" s="112">
        <v>2</v>
      </c>
      <c r="U113" s="112">
        <v>0</v>
      </c>
      <c r="V113" s="112">
        <v>1</v>
      </c>
      <c r="W113" s="112">
        <v>0</v>
      </c>
      <c r="X113" s="112">
        <v>0</v>
      </c>
      <c r="Y113" s="112">
        <v>7</v>
      </c>
      <c r="Z113" s="112">
        <v>0</v>
      </c>
      <c r="AA113" s="112">
        <v>0</v>
      </c>
      <c r="AB113" s="119" t="s">
        <v>157</v>
      </c>
      <c r="AC113" s="100" t="s">
        <v>30</v>
      </c>
      <c r="AD113" s="104"/>
      <c r="AE113" s="104"/>
      <c r="AF113" s="104"/>
      <c r="AG113" s="104">
        <f t="shared" ref="AG113:AL113" si="33">AG114</f>
        <v>2714.5</v>
      </c>
      <c r="AH113" s="104">
        <f t="shared" si="33"/>
        <v>2714.5</v>
      </c>
      <c r="AI113" s="104">
        <f t="shared" si="33"/>
        <v>2714.5</v>
      </c>
      <c r="AJ113" s="104">
        <f t="shared" si="33"/>
        <v>2714.5</v>
      </c>
      <c r="AK113" s="104">
        <f t="shared" si="33"/>
        <v>2714.5</v>
      </c>
      <c r="AL113" s="104">
        <f t="shared" si="33"/>
        <v>2714.5</v>
      </c>
      <c r="AM113" s="101">
        <f t="shared" si="30"/>
        <v>16287</v>
      </c>
      <c r="AN113" s="100" t="s">
        <v>75</v>
      </c>
      <c r="AO113" s="9"/>
      <c r="AQ113" s="49"/>
      <c r="AR113" s="60"/>
      <c r="AS113" s="60"/>
      <c r="AT113" s="60"/>
      <c r="AU113" s="60"/>
      <c r="AV113" s="60"/>
      <c r="AW113" s="60"/>
      <c r="AX113" s="6"/>
    </row>
    <row r="114" spans="1:80" s="7" customFormat="1" ht="31.5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>
        <v>0</v>
      </c>
      <c r="S114" s="112">
        <v>5</v>
      </c>
      <c r="T114" s="112">
        <v>2</v>
      </c>
      <c r="U114" s="112">
        <v>0</v>
      </c>
      <c r="V114" s="112">
        <v>1</v>
      </c>
      <c r="W114" s="112">
        <v>0</v>
      </c>
      <c r="X114" s="112">
        <v>0</v>
      </c>
      <c r="Y114" s="112">
        <v>7</v>
      </c>
      <c r="Z114" s="112">
        <v>0</v>
      </c>
      <c r="AA114" s="112">
        <v>0</v>
      </c>
      <c r="AB114" s="107" t="s">
        <v>42</v>
      </c>
      <c r="AC114" s="100" t="s">
        <v>4</v>
      </c>
      <c r="AD114" s="104"/>
      <c r="AE114" s="104"/>
      <c r="AF114" s="104"/>
      <c r="AG114" s="104">
        <v>2714.5</v>
      </c>
      <c r="AH114" s="104">
        <v>2714.5</v>
      </c>
      <c r="AI114" s="104">
        <v>2714.5</v>
      </c>
      <c r="AJ114" s="104">
        <v>2714.5</v>
      </c>
      <c r="AK114" s="104">
        <v>2714.5</v>
      </c>
      <c r="AL114" s="104">
        <v>2714.5</v>
      </c>
      <c r="AM114" s="101">
        <f t="shared" si="30"/>
        <v>16287</v>
      </c>
      <c r="AN114" s="100"/>
      <c r="AO114" s="9"/>
      <c r="AQ114" s="52">
        <f>AQ116</f>
        <v>2638.3</v>
      </c>
      <c r="AR114" s="60"/>
      <c r="AS114" s="60"/>
      <c r="AT114" s="60"/>
      <c r="AU114" s="60"/>
      <c r="AV114" s="60"/>
      <c r="AW114" s="60"/>
      <c r="AX114" s="6"/>
    </row>
    <row r="115" spans="1:80" s="7" customFormat="1" ht="31.5" x14ac:dyDescent="0.3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>
        <v>0</v>
      </c>
      <c r="S115" s="112">
        <v>5</v>
      </c>
      <c r="T115" s="112">
        <v>2</v>
      </c>
      <c r="U115" s="112">
        <v>0</v>
      </c>
      <c r="V115" s="112">
        <v>1</v>
      </c>
      <c r="W115" s="112">
        <v>0</v>
      </c>
      <c r="X115" s="112">
        <v>1</v>
      </c>
      <c r="Y115" s="112">
        <v>7</v>
      </c>
      <c r="Z115" s="112">
        <v>0</v>
      </c>
      <c r="AA115" s="112">
        <v>7</v>
      </c>
      <c r="AB115" s="103" t="s">
        <v>43</v>
      </c>
      <c r="AC115" s="100" t="s">
        <v>29</v>
      </c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1">
        <f t="shared" si="30"/>
        <v>0</v>
      </c>
      <c r="AN115" s="100"/>
      <c r="AO115" s="9"/>
      <c r="AQ115" s="53"/>
      <c r="AR115" s="60"/>
      <c r="AS115" s="60"/>
      <c r="AT115" s="60"/>
      <c r="AU115" s="60"/>
      <c r="AV115" s="60"/>
      <c r="AW115" s="60"/>
      <c r="AX115" s="6"/>
    </row>
    <row r="116" spans="1:80" s="7" customFormat="1" ht="38.2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>
        <v>0</v>
      </c>
      <c r="S116" s="112">
        <v>5</v>
      </c>
      <c r="T116" s="112">
        <v>2</v>
      </c>
      <c r="U116" s="112">
        <v>0</v>
      </c>
      <c r="V116" s="112">
        <v>2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7" t="s">
        <v>113</v>
      </c>
      <c r="AC116" s="114" t="s">
        <v>4</v>
      </c>
      <c r="AD116" s="115" t="e">
        <f>AD118+#REF!</f>
        <v>#REF!</v>
      </c>
      <c r="AE116" s="115" t="e">
        <f>AE118+#REF!</f>
        <v>#REF!</v>
      </c>
      <c r="AF116" s="115" t="e">
        <f>AF118+#REF!</f>
        <v>#REF!</v>
      </c>
      <c r="AG116" s="115">
        <f t="shared" ref="AG116:AL116" si="34">AG118</f>
        <v>2700</v>
      </c>
      <c r="AH116" s="115">
        <f t="shared" si="34"/>
        <v>2700</v>
      </c>
      <c r="AI116" s="115">
        <f t="shared" si="34"/>
        <v>2700</v>
      </c>
      <c r="AJ116" s="115">
        <f t="shared" si="34"/>
        <v>2700</v>
      </c>
      <c r="AK116" s="115">
        <f t="shared" si="34"/>
        <v>2700</v>
      </c>
      <c r="AL116" s="115">
        <f t="shared" si="34"/>
        <v>2700</v>
      </c>
      <c r="AM116" s="101">
        <f t="shared" si="30"/>
        <v>16200</v>
      </c>
      <c r="AN116" s="100" t="s">
        <v>75</v>
      </c>
      <c r="AO116" s="10"/>
      <c r="AP116" s="6"/>
      <c r="AQ116" s="49">
        <f>AQ119+AQ122</f>
        <v>2638.3</v>
      </c>
      <c r="AR116" s="60"/>
      <c r="AS116" s="60"/>
      <c r="AT116" s="60"/>
      <c r="AU116" s="60"/>
      <c r="AV116" s="60"/>
      <c r="AW116" s="60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</row>
    <row r="117" spans="1:80" s="7" customFormat="1" ht="60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>
        <v>0</v>
      </c>
      <c r="S117" s="112">
        <v>5</v>
      </c>
      <c r="T117" s="112">
        <v>2</v>
      </c>
      <c r="U117" s="112">
        <v>0</v>
      </c>
      <c r="V117" s="112">
        <v>2</v>
      </c>
      <c r="W117" s="112">
        <v>0</v>
      </c>
      <c r="X117" s="112">
        <v>0</v>
      </c>
      <c r="Y117" s="112">
        <v>0</v>
      </c>
      <c r="Z117" s="112">
        <v>0</v>
      </c>
      <c r="AA117" s="112">
        <v>1</v>
      </c>
      <c r="AB117" s="117" t="s">
        <v>114</v>
      </c>
      <c r="AC117" s="114" t="s">
        <v>28</v>
      </c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01">
        <f t="shared" si="30"/>
        <v>0</v>
      </c>
      <c r="AN117" s="112"/>
      <c r="AO117" s="10"/>
      <c r="AP117" s="6"/>
      <c r="AQ117" s="49"/>
      <c r="AR117" s="60"/>
      <c r="AS117" s="60"/>
      <c r="AT117" s="60"/>
      <c r="AU117" s="60"/>
      <c r="AV117" s="60"/>
      <c r="AW117" s="60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</row>
    <row r="118" spans="1:80" s="28" customFormat="1" ht="108.75" customHeight="1" x14ac:dyDescent="0.25">
      <c r="A118" s="102">
        <v>6</v>
      </c>
      <c r="B118" s="102">
        <v>0</v>
      </c>
      <c r="C118" s="102">
        <v>2</v>
      </c>
      <c r="D118" s="102">
        <v>0</v>
      </c>
      <c r="E118" s="102">
        <v>4</v>
      </c>
      <c r="F118" s="102">
        <v>0</v>
      </c>
      <c r="G118" s="102">
        <v>8</v>
      </c>
      <c r="H118" s="102">
        <v>0</v>
      </c>
      <c r="I118" s="102">
        <v>5</v>
      </c>
      <c r="J118" s="102">
        <v>2</v>
      </c>
      <c r="K118" s="102">
        <v>0</v>
      </c>
      <c r="L118" s="102">
        <v>2</v>
      </c>
      <c r="M118" s="102" t="s">
        <v>60</v>
      </c>
      <c r="N118" s="102">
        <v>0</v>
      </c>
      <c r="O118" s="102">
        <v>3</v>
      </c>
      <c r="P118" s="102">
        <v>0</v>
      </c>
      <c r="Q118" s="102" t="s">
        <v>57</v>
      </c>
      <c r="R118" s="102">
        <v>0</v>
      </c>
      <c r="S118" s="102">
        <v>5</v>
      </c>
      <c r="T118" s="102">
        <v>2</v>
      </c>
      <c r="U118" s="102">
        <v>0</v>
      </c>
      <c r="V118" s="102">
        <v>2</v>
      </c>
      <c r="W118" s="102">
        <v>0</v>
      </c>
      <c r="X118" s="102">
        <v>0</v>
      </c>
      <c r="Y118" s="102">
        <v>1</v>
      </c>
      <c r="Z118" s="102">
        <v>0</v>
      </c>
      <c r="AA118" s="102">
        <v>0</v>
      </c>
      <c r="AB118" s="105" t="s">
        <v>115</v>
      </c>
      <c r="AC118" s="100" t="s">
        <v>4</v>
      </c>
      <c r="AD118" s="104"/>
      <c r="AE118" s="104"/>
      <c r="AF118" s="104"/>
      <c r="AG118" s="104">
        <f>AG121</f>
        <v>2700</v>
      </c>
      <c r="AH118" s="104">
        <f t="shared" ref="AH118:AM118" si="35">AH121</f>
        <v>2700</v>
      </c>
      <c r="AI118" s="104">
        <f t="shared" si="35"/>
        <v>2700</v>
      </c>
      <c r="AJ118" s="104">
        <f t="shared" si="35"/>
        <v>2700</v>
      </c>
      <c r="AK118" s="104">
        <f t="shared" si="35"/>
        <v>2700</v>
      </c>
      <c r="AL118" s="104">
        <f t="shared" si="35"/>
        <v>2700</v>
      </c>
      <c r="AM118" s="104">
        <f t="shared" si="35"/>
        <v>16200</v>
      </c>
      <c r="AN118" s="100" t="s">
        <v>75</v>
      </c>
      <c r="AO118" s="10"/>
      <c r="AP118" s="6"/>
      <c r="AQ118" s="49"/>
      <c r="AR118" s="60"/>
      <c r="AS118" s="60"/>
      <c r="AT118" s="60"/>
      <c r="AU118" s="60"/>
      <c r="AV118" s="60"/>
      <c r="AW118" s="60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27"/>
    </row>
    <row r="119" spans="1:80" s="28" customFormat="1" ht="15.75" hidden="1" customHeight="1" x14ac:dyDescent="0.25">
      <c r="A119" s="102">
        <v>6</v>
      </c>
      <c r="B119" s="102">
        <v>0</v>
      </c>
      <c r="C119" s="102">
        <v>2</v>
      </c>
      <c r="D119" s="102">
        <v>0</v>
      </c>
      <c r="E119" s="102">
        <v>4</v>
      </c>
      <c r="F119" s="102">
        <v>0</v>
      </c>
      <c r="G119" s="102">
        <v>8</v>
      </c>
      <c r="H119" s="102">
        <v>0</v>
      </c>
      <c r="I119" s="102">
        <v>5</v>
      </c>
      <c r="J119" s="102">
        <v>2</v>
      </c>
      <c r="K119" s="102">
        <v>4</v>
      </c>
      <c r="L119" s="102">
        <v>0</v>
      </c>
      <c r="M119" s="102">
        <v>0</v>
      </c>
      <c r="N119" s="102"/>
      <c r="O119" s="102"/>
      <c r="P119" s="102"/>
      <c r="Q119" s="102">
        <v>2</v>
      </c>
      <c r="R119" s="102">
        <v>0</v>
      </c>
      <c r="S119" s="102">
        <v>5</v>
      </c>
      <c r="T119" s="102">
        <v>2</v>
      </c>
      <c r="U119" s="102">
        <v>0</v>
      </c>
      <c r="V119" s="102">
        <v>2</v>
      </c>
      <c r="W119" s="102">
        <v>0</v>
      </c>
      <c r="X119" s="102">
        <v>0</v>
      </c>
      <c r="Y119" s="102">
        <v>1</v>
      </c>
      <c r="Z119" s="102">
        <v>0</v>
      </c>
      <c r="AA119" s="102">
        <v>0</v>
      </c>
      <c r="AB119" s="107" t="s">
        <v>24</v>
      </c>
      <c r="AC119" s="100" t="s">
        <v>4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1">
        <f t="shared" si="30"/>
        <v>0</v>
      </c>
      <c r="AN119" s="100"/>
      <c r="AO119" s="10"/>
      <c r="AP119" s="6"/>
      <c r="AQ119" s="49">
        <v>2638.3</v>
      </c>
      <c r="AR119" s="60"/>
      <c r="AS119" s="60"/>
      <c r="AT119" s="60"/>
      <c r="AU119" s="60"/>
      <c r="AV119" s="60"/>
      <c r="AW119" s="60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27"/>
    </row>
    <row r="120" spans="1:80" s="28" customFormat="1" ht="15.75" hidden="1" customHeight="1" x14ac:dyDescent="0.25">
      <c r="A120" s="102">
        <v>6</v>
      </c>
      <c r="B120" s="102">
        <v>0</v>
      </c>
      <c r="C120" s="102">
        <v>2</v>
      </c>
      <c r="D120" s="102">
        <v>0</v>
      </c>
      <c r="E120" s="102">
        <v>4</v>
      </c>
      <c r="F120" s="102">
        <v>0</v>
      </c>
      <c r="G120" s="102">
        <v>8</v>
      </c>
      <c r="H120" s="102">
        <v>0</v>
      </c>
      <c r="I120" s="102">
        <v>5</v>
      </c>
      <c r="J120" s="102">
        <v>2</v>
      </c>
      <c r="K120" s="102">
        <v>4</v>
      </c>
      <c r="L120" s="102">
        <v>0</v>
      </c>
      <c r="M120" s="102">
        <v>0</v>
      </c>
      <c r="N120" s="102"/>
      <c r="O120" s="102"/>
      <c r="P120" s="102"/>
      <c r="Q120" s="102">
        <v>2</v>
      </c>
      <c r="R120" s="102">
        <v>0</v>
      </c>
      <c r="S120" s="102">
        <v>5</v>
      </c>
      <c r="T120" s="102">
        <v>2</v>
      </c>
      <c r="U120" s="102">
        <v>0</v>
      </c>
      <c r="V120" s="102">
        <v>2</v>
      </c>
      <c r="W120" s="102">
        <v>0</v>
      </c>
      <c r="X120" s="102">
        <v>0</v>
      </c>
      <c r="Y120" s="102">
        <v>1</v>
      </c>
      <c r="Z120" s="102">
        <v>0</v>
      </c>
      <c r="AA120" s="102">
        <v>0</v>
      </c>
      <c r="AB120" s="107" t="s">
        <v>25</v>
      </c>
      <c r="AC120" s="100" t="s">
        <v>4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1">
        <f t="shared" si="30"/>
        <v>0</v>
      </c>
      <c r="AN120" s="100"/>
      <c r="AO120" s="10"/>
      <c r="AP120" s="6"/>
      <c r="AQ120" s="49"/>
      <c r="AR120" s="60"/>
      <c r="AS120" s="60"/>
      <c r="AT120" s="60"/>
      <c r="AU120" s="60"/>
      <c r="AV120" s="60"/>
      <c r="AW120" s="60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27"/>
    </row>
    <row r="121" spans="1:80" s="28" customFormat="1" ht="17.25" customHeight="1" x14ac:dyDescent="0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0</v>
      </c>
      <c r="S121" s="102">
        <v>5</v>
      </c>
      <c r="T121" s="102">
        <v>2</v>
      </c>
      <c r="U121" s="102">
        <v>0</v>
      </c>
      <c r="V121" s="102">
        <v>2</v>
      </c>
      <c r="W121" s="102">
        <v>0</v>
      </c>
      <c r="X121" s="102">
        <v>0</v>
      </c>
      <c r="Y121" s="102">
        <v>1</v>
      </c>
      <c r="Z121" s="102">
        <v>0</v>
      </c>
      <c r="AA121" s="102">
        <v>0</v>
      </c>
      <c r="AB121" s="107" t="s">
        <v>26</v>
      </c>
      <c r="AC121" s="100" t="s">
        <v>4</v>
      </c>
      <c r="AD121" s="104"/>
      <c r="AE121" s="104"/>
      <c r="AF121" s="104"/>
      <c r="AG121" s="104">
        <v>2700</v>
      </c>
      <c r="AH121" s="104">
        <v>2700</v>
      </c>
      <c r="AI121" s="104">
        <v>2700</v>
      </c>
      <c r="AJ121" s="104">
        <v>2700</v>
      </c>
      <c r="AK121" s="104">
        <v>2700</v>
      </c>
      <c r="AL121" s="104">
        <v>2700</v>
      </c>
      <c r="AM121" s="101">
        <f t="shared" si="30"/>
        <v>16200</v>
      </c>
      <c r="AN121" s="100"/>
      <c r="AO121" s="10"/>
      <c r="AP121" s="6"/>
      <c r="AQ121" s="49">
        <f>AQ122</f>
        <v>0</v>
      </c>
      <c r="AR121" s="60"/>
      <c r="AS121" s="60"/>
      <c r="AT121" s="60"/>
      <c r="AU121" s="60"/>
      <c r="AV121" s="60"/>
      <c r="AW121" s="60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27"/>
    </row>
    <row r="122" spans="1:80" s="26" customFormat="1" ht="32.25" thickBot="1" x14ac:dyDescent="0.3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0</v>
      </c>
      <c r="S122" s="102">
        <v>5</v>
      </c>
      <c r="T122" s="102">
        <v>2</v>
      </c>
      <c r="U122" s="102">
        <v>0</v>
      </c>
      <c r="V122" s="102">
        <v>2</v>
      </c>
      <c r="W122" s="102">
        <v>0</v>
      </c>
      <c r="X122" s="102">
        <v>0</v>
      </c>
      <c r="Y122" s="102">
        <v>1</v>
      </c>
      <c r="Z122" s="102">
        <v>0</v>
      </c>
      <c r="AA122" s="102">
        <v>1</v>
      </c>
      <c r="AB122" s="103" t="s">
        <v>172</v>
      </c>
      <c r="AC122" s="100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1">
        <f t="shared" si="30"/>
        <v>0</v>
      </c>
      <c r="AN122" s="100"/>
      <c r="AQ122" s="49">
        <v>0</v>
      </c>
      <c r="AR122" s="59"/>
      <c r="AS122" s="59"/>
      <c r="AT122" s="59"/>
      <c r="AU122" s="59"/>
      <c r="AV122" s="59"/>
      <c r="AW122" s="59"/>
      <c r="AX122" s="62"/>
    </row>
    <row r="123" spans="1:80" s="26" customFormat="1" ht="32.25" thickBot="1" x14ac:dyDescent="0.3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0</v>
      </c>
      <c r="S123" s="102">
        <v>5</v>
      </c>
      <c r="T123" s="102">
        <v>3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0</v>
      </c>
      <c r="AA123" s="102">
        <v>0</v>
      </c>
      <c r="AB123" s="105" t="s">
        <v>116</v>
      </c>
      <c r="AC123" s="100"/>
      <c r="AD123" s="106" t="e">
        <f>AD124+#REF!</f>
        <v>#REF!</v>
      </c>
      <c r="AE123" s="106" t="e">
        <f>AE124+#REF!</f>
        <v>#REF!</v>
      </c>
      <c r="AF123" s="106" t="e">
        <f>AF124+#REF!</f>
        <v>#REF!</v>
      </c>
      <c r="AG123" s="104"/>
      <c r="AH123" s="104"/>
      <c r="AI123" s="104"/>
      <c r="AJ123" s="104"/>
      <c r="AK123" s="104"/>
      <c r="AL123" s="104"/>
      <c r="AM123" s="101">
        <f t="shared" si="30"/>
        <v>0</v>
      </c>
      <c r="AN123" s="100"/>
      <c r="AP123" s="62"/>
      <c r="AQ123" s="140"/>
      <c r="AR123" s="144">
        <f>0</f>
        <v>0</v>
      </c>
      <c r="AS123" s="58"/>
      <c r="AT123" s="58"/>
      <c r="AU123" s="58"/>
      <c r="AV123" s="58"/>
      <c r="AW123" s="58"/>
      <c r="AX123" s="62"/>
      <c r="AY123" s="7" t="s">
        <v>61</v>
      </c>
    </row>
    <row r="124" spans="1:80" s="26" customFormat="1" ht="56.25" customHeight="1" thickBot="1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0</v>
      </c>
      <c r="S124" s="102">
        <v>5</v>
      </c>
      <c r="T124" s="102">
        <v>3</v>
      </c>
      <c r="U124" s="102">
        <v>0</v>
      </c>
      <c r="V124" s="102">
        <v>1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3" t="s">
        <v>117</v>
      </c>
      <c r="AC124" s="100"/>
      <c r="AD124" s="104" t="e">
        <f>AD126+AD131+#REF!+AD136</f>
        <v>#REF!</v>
      </c>
      <c r="AE124" s="104" t="e">
        <f>AE126+AE131+#REF!+AE136</f>
        <v>#REF!</v>
      </c>
      <c r="AF124" s="104" t="e">
        <f>AF126+AF131+#REF!+AF136</f>
        <v>#REF!</v>
      </c>
      <c r="AG124" s="104"/>
      <c r="AH124" s="121"/>
      <c r="AI124" s="121"/>
      <c r="AJ124" s="121"/>
      <c r="AK124" s="121"/>
      <c r="AL124" s="121"/>
      <c r="AM124" s="101">
        <f t="shared" si="30"/>
        <v>0</v>
      </c>
      <c r="AN124" s="100" t="s">
        <v>75</v>
      </c>
      <c r="AQ124" s="142">
        <v>1</v>
      </c>
      <c r="AR124" s="69"/>
      <c r="AS124" s="69"/>
      <c r="AT124" s="69"/>
      <c r="AU124" s="69"/>
      <c r="AV124" s="69"/>
      <c r="AW124" s="69"/>
      <c r="AX124" s="62"/>
      <c r="AY124" s="7" t="s">
        <v>64</v>
      </c>
    </row>
    <row r="125" spans="1:80" s="26" customFormat="1" ht="38.25" customHeight="1" thickBot="1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0</v>
      </c>
      <c r="S125" s="102">
        <v>5</v>
      </c>
      <c r="T125" s="102">
        <v>3</v>
      </c>
      <c r="U125" s="102">
        <v>0</v>
      </c>
      <c r="V125" s="102">
        <v>1</v>
      </c>
      <c r="W125" s="102">
        <v>0</v>
      </c>
      <c r="X125" s="102">
        <v>0</v>
      </c>
      <c r="Y125" s="102">
        <v>0</v>
      </c>
      <c r="Z125" s="102">
        <v>0</v>
      </c>
      <c r="AA125" s="102">
        <v>1</v>
      </c>
      <c r="AB125" s="103" t="s">
        <v>118</v>
      </c>
      <c r="AC125" s="100" t="s">
        <v>28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1">
        <f t="shared" si="30"/>
        <v>0</v>
      </c>
      <c r="AN125" s="100"/>
      <c r="AQ125" s="141"/>
      <c r="AR125" s="70">
        <v>0</v>
      </c>
      <c r="AS125" s="70">
        <v>0</v>
      </c>
      <c r="AT125" s="70">
        <v>0</v>
      </c>
      <c r="AU125" s="70">
        <v>0</v>
      </c>
      <c r="AV125" s="70">
        <v>0</v>
      </c>
      <c r="AW125" s="70">
        <v>0</v>
      </c>
      <c r="AX125" s="166"/>
      <c r="AY125" s="7" t="s">
        <v>63</v>
      </c>
    </row>
    <row r="126" spans="1:80" s="26" customFormat="1" ht="72" customHeight="1" x14ac:dyDescent="0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0</v>
      </c>
      <c r="S126" s="102">
        <v>5</v>
      </c>
      <c r="T126" s="102">
        <v>3</v>
      </c>
      <c r="U126" s="102">
        <v>0</v>
      </c>
      <c r="V126" s="102">
        <v>1</v>
      </c>
      <c r="W126" s="102">
        <v>0</v>
      </c>
      <c r="X126" s="102">
        <v>0</v>
      </c>
      <c r="Y126" s="102">
        <v>1</v>
      </c>
      <c r="Z126" s="102">
        <v>0</v>
      </c>
      <c r="AA126" s="102">
        <v>0</v>
      </c>
      <c r="AB126" s="105" t="s">
        <v>119</v>
      </c>
      <c r="AC126" s="100" t="s">
        <v>32</v>
      </c>
      <c r="AD126" s="104" t="e">
        <f>AD128+AD133+#REF!+AD138</f>
        <v>#REF!</v>
      </c>
      <c r="AE126" s="104" t="e">
        <f>AE128+AE133+#REF!+AE138</f>
        <v>#REF!</v>
      </c>
      <c r="AF126" s="104" t="e">
        <f>AF128+AF133+#REF!+AF138</f>
        <v>#REF!</v>
      </c>
      <c r="AG126" s="121">
        <v>1</v>
      </c>
      <c r="AH126" s="121">
        <v>1</v>
      </c>
      <c r="AI126" s="121">
        <v>1</v>
      </c>
      <c r="AJ126" s="121">
        <v>1</v>
      </c>
      <c r="AK126" s="121">
        <v>1</v>
      </c>
      <c r="AL126" s="121">
        <v>1</v>
      </c>
      <c r="AM126" s="101">
        <f t="shared" si="30"/>
        <v>6</v>
      </c>
      <c r="AN126" s="100" t="s">
        <v>75</v>
      </c>
      <c r="AQ126" s="49"/>
      <c r="AR126" s="59"/>
      <c r="AS126" s="59"/>
      <c r="AT126" s="59"/>
      <c r="AU126" s="59"/>
      <c r="AV126" s="59"/>
      <c r="AW126" s="59"/>
      <c r="AX126" s="62"/>
    </row>
    <row r="127" spans="1:80" s="26" customFormat="1" ht="31.5" hidden="1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7" t="s">
        <v>24</v>
      </c>
      <c r="AC127" s="100" t="s">
        <v>4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1">
        <f t="shared" si="30"/>
        <v>0</v>
      </c>
      <c r="AN127" s="100"/>
      <c r="AQ127" s="49"/>
      <c r="AR127" s="59"/>
      <c r="AS127" s="59"/>
      <c r="AT127" s="59"/>
      <c r="AU127" s="59"/>
      <c r="AV127" s="59"/>
      <c r="AW127" s="59"/>
      <c r="AX127" s="62"/>
    </row>
    <row r="128" spans="1:80" s="26" customFormat="1" ht="31.5" hidden="1" x14ac:dyDescent="0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7" t="s">
        <v>25</v>
      </c>
      <c r="AC128" s="100" t="s">
        <v>4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1">
        <f t="shared" si="30"/>
        <v>0</v>
      </c>
      <c r="AN128" s="100"/>
      <c r="AQ128" s="49"/>
      <c r="AR128" s="59"/>
      <c r="AS128" s="59"/>
      <c r="AT128" s="59"/>
      <c r="AU128" s="59"/>
      <c r="AV128" s="59"/>
      <c r="AW128" s="59"/>
      <c r="AX128" s="62"/>
    </row>
    <row r="129" spans="1:50" s="26" customFormat="1" ht="31.5" hidden="1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7" t="s">
        <v>27</v>
      </c>
      <c r="AC129" s="100" t="s">
        <v>4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1">
        <f t="shared" si="30"/>
        <v>0</v>
      </c>
      <c r="AN129" s="100"/>
      <c r="AQ129" s="49">
        <f>AQ133</f>
        <v>50</v>
      </c>
      <c r="AR129" s="59"/>
      <c r="AS129" s="59"/>
      <c r="AT129" s="59"/>
      <c r="AU129" s="59"/>
      <c r="AV129" s="59"/>
      <c r="AW129" s="59"/>
      <c r="AX129" s="62"/>
    </row>
    <row r="130" spans="1:50" s="26" customFormat="1" ht="45" customHeight="1" x14ac:dyDescent="0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0</v>
      </c>
      <c r="S130" s="102">
        <v>5</v>
      </c>
      <c r="T130" s="102">
        <v>3</v>
      </c>
      <c r="U130" s="102">
        <v>0</v>
      </c>
      <c r="V130" s="102">
        <v>1</v>
      </c>
      <c r="W130" s="102">
        <v>0</v>
      </c>
      <c r="X130" s="102">
        <v>0</v>
      </c>
      <c r="Y130" s="102">
        <v>1</v>
      </c>
      <c r="Z130" s="102">
        <v>0</v>
      </c>
      <c r="AA130" s="102">
        <v>1</v>
      </c>
      <c r="AB130" s="103" t="s">
        <v>120</v>
      </c>
      <c r="AC130" s="100" t="s">
        <v>31</v>
      </c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1">
        <f t="shared" si="30"/>
        <v>0</v>
      </c>
      <c r="AN130" s="100"/>
      <c r="AQ130" s="49"/>
      <c r="AR130" s="59"/>
      <c r="AS130" s="59"/>
      <c r="AT130" s="59"/>
      <c r="AU130" s="59"/>
      <c r="AV130" s="59"/>
      <c r="AW130" s="59"/>
      <c r="AX130" s="62"/>
    </row>
    <row r="131" spans="1:50" s="26" customFormat="1" ht="96" customHeight="1" x14ac:dyDescent="0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0</v>
      </c>
      <c r="S131" s="102">
        <v>5</v>
      </c>
      <c r="T131" s="102">
        <v>3</v>
      </c>
      <c r="U131" s="102">
        <v>0</v>
      </c>
      <c r="V131" s="102">
        <v>1</v>
      </c>
      <c r="W131" s="102">
        <v>0</v>
      </c>
      <c r="X131" s="102">
        <v>0</v>
      </c>
      <c r="Y131" s="102">
        <v>2</v>
      </c>
      <c r="Z131" s="102">
        <v>0</v>
      </c>
      <c r="AA131" s="102">
        <v>0</v>
      </c>
      <c r="AB131" s="105" t="s">
        <v>165</v>
      </c>
      <c r="AC131" s="100" t="s">
        <v>32</v>
      </c>
      <c r="AD131" s="121" t="e">
        <f>AD132+AD133+#REF!+AD134</f>
        <v>#REF!</v>
      </c>
      <c r="AE131" s="121" t="e">
        <f>AE132+AE133+#REF!+AE134</f>
        <v>#REF!</v>
      </c>
      <c r="AF131" s="121" t="e">
        <f>AF132+AF133+#REF!+AF134</f>
        <v>#REF!</v>
      </c>
      <c r="AG131" s="121">
        <v>1</v>
      </c>
      <c r="AH131" s="121">
        <v>1</v>
      </c>
      <c r="AI131" s="121">
        <v>1</v>
      </c>
      <c r="AJ131" s="121">
        <v>1</v>
      </c>
      <c r="AK131" s="121">
        <v>1</v>
      </c>
      <c r="AL131" s="121">
        <v>1</v>
      </c>
      <c r="AM131" s="101">
        <f t="shared" si="30"/>
        <v>6</v>
      </c>
      <c r="AN131" s="100" t="s">
        <v>75</v>
      </c>
      <c r="AQ131" s="49"/>
      <c r="AR131" s="59"/>
      <c r="AS131" s="59"/>
      <c r="AT131" s="59"/>
      <c r="AU131" s="59"/>
      <c r="AV131" s="59"/>
      <c r="AW131" s="59"/>
      <c r="AX131" s="62"/>
    </row>
    <row r="132" spans="1:50" s="26" customFormat="1" ht="31.5" hidden="1" x14ac:dyDescent="0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7" t="s">
        <v>24</v>
      </c>
      <c r="AC132" s="100" t="s">
        <v>4</v>
      </c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1">
        <f t="shared" si="30"/>
        <v>0</v>
      </c>
      <c r="AN132" s="100"/>
      <c r="AQ132" s="49"/>
      <c r="AR132" s="59"/>
      <c r="AS132" s="59"/>
      <c r="AT132" s="59"/>
      <c r="AU132" s="59"/>
      <c r="AV132" s="59"/>
      <c r="AW132" s="59"/>
      <c r="AX132" s="62"/>
    </row>
    <row r="133" spans="1:50" s="26" customFormat="1" ht="31.5" hidden="1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7" t="s">
        <v>25</v>
      </c>
      <c r="AC133" s="100" t="s">
        <v>4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1">
        <f t="shared" si="30"/>
        <v>0</v>
      </c>
      <c r="AN133" s="100"/>
      <c r="AQ133" s="49">
        <v>50</v>
      </c>
      <c r="AR133" s="59"/>
      <c r="AS133" s="59"/>
      <c r="AT133" s="59"/>
      <c r="AU133" s="59"/>
      <c r="AV133" s="59"/>
      <c r="AW133" s="59"/>
      <c r="AX133" s="62"/>
    </row>
    <row r="134" spans="1:50" s="26" customFormat="1" ht="31.5" hidden="1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7" t="s">
        <v>27</v>
      </c>
      <c r="AC134" s="100" t="s">
        <v>4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1">
        <f t="shared" si="30"/>
        <v>0</v>
      </c>
      <c r="AN134" s="100"/>
      <c r="AQ134" s="49"/>
      <c r="AR134" s="59"/>
      <c r="AS134" s="59"/>
      <c r="AT134" s="59"/>
      <c r="AU134" s="59"/>
      <c r="AV134" s="59"/>
      <c r="AW134" s="59"/>
      <c r="AX134" s="62"/>
    </row>
    <row r="135" spans="1:50" s="26" customFormat="1" ht="31.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0</v>
      </c>
      <c r="S135" s="102">
        <v>5</v>
      </c>
      <c r="T135" s="102">
        <v>3</v>
      </c>
      <c r="U135" s="102">
        <v>0</v>
      </c>
      <c r="V135" s="102">
        <v>1</v>
      </c>
      <c r="W135" s="102">
        <v>0</v>
      </c>
      <c r="X135" s="102">
        <v>0</v>
      </c>
      <c r="Y135" s="102">
        <v>2</v>
      </c>
      <c r="Z135" s="102">
        <v>0</v>
      </c>
      <c r="AA135" s="102">
        <v>2</v>
      </c>
      <c r="AB135" s="103" t="s">
        <v>166</v>
      </c>
      <c r="AC135" s="100" t="s">
        <v>31</v>
      </c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1">
        <f t="shared" si="30"/>
        <v>0</v>
      </c>
      <c r="AN135" s="100"/>
      <c r="AQ135" s="49"/>
      <c r="AR135" s="59"/>
      <c r="AS135" s="59"/>
      <c r="AT135" s="59"/>
      <c r="AU135" s="59"/>
      <c r="AV135" s="59"/>
      <c r="AW135" s="59"/>
      <c r="AX135" s="62"/>
    </row>
    <row r="136" spans="1:50" s="26" customFormat="1" ht="59.25" customHeight="1" x14ac:dyDescent="0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0</v>
      </c>
      <c r="S136" s="102">
        <v>5</v>
      </c>
      <c r="T136" s="102">
        <v>3</v>
      </c>
      <c r="U136" s="102">
        <v>0</v>
      </c>
      <c r="V136" s="102">
        <v>1</v>
      </c>
      <c r="W136" s="102">
        <v>0</v>
      </c>
      <c r="X136" s="102">
        <v>0</v>
      </c>
      <c r="Y136" s="102">
        <v>3</v>
      </c>
      <c r="Z136" s="102">
        <v>0</v>
      </c>
      <c r="AA136" s="102">
        <v>0</v>
      </c>
      <c r="AB136" s="105" t="s">
        <v>121</v>
      </c>
      <c r="AC136" s="100" t="s">
        <v>32</v>
      </c>
      <c r="AD136" s="121" t="e">
        <f>AD137+AD138+#REF!+AD139</f>
        <v>#REF!</v>
      </c>
      <c r="AE136" s="121" t="e">
        <f>AE137+AE138+#REF!+AE139</f>
        <v>#REF!</v>
      </c>
      <c r="AF136" s="121" t="e">
        <f>AF137+AF138+#REF!+AF139</f>
        <v>#REF!</v>
      </c>
      <c r="AG136" s="154">
        <v>1</v>
      </c>
      <c r="AH136" s="154">
        <v>1</v>
      </c>
      <c r="AI136" s="154">
        <v>1</v>
      </c>
      <c r="AJ136" s="154">
        <v>1</v>
      </c>
      <c r="AK136" s="154">
        <v>1</v>
      </c>
      <c r="AL136" s="154">
        <v>1</v>
      </c>
      <c r="AM136" s="101">
        <f t="shared" si="30"/>
        <v>6</v>
      </c>
      <c r="AN136" s="100" t="s">
        <v>75</v>
      </c>
      <c r="AQ136" s="49"/>
      <c r="AR136" s="59"/>
      <c r="AS136" s="59"/>
      <c r="AT136" s="59"/>
      <c r="AU136" s="59"/>
      <c r="AV136" s="59"/>
      <c r="AW136" s="59"/>
      <c r="AX136" s="62"/>
    </row>
    <row r="137" spans="1:50" s="26" customFormat="1" ht="31.5" hidden="1" x14ac:dyDescent="0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7" t="s">
        <v>24</v>
      </c>
      <c r="AC137" s="100" t="s">
        <v>4</v>
      </c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1">
        <f t="shared" si="30"/>
        <v>0</v>
      </c>
      <c r="AN137" s="100"/>
      <c r="AQ137" s="49"/>
      <c r="AR137" s="59"/>
      <c r="AS137" s="59"/>
      <c r="AT137" s="59"/>
      <c r="AU137" s="59"/>
      <c r="AV137" s="59"/>
      <c r="AW137" s="59"/>
      <c r="AX137" s="62"/>
    </row>
    <row r="138" spans="1:50" s="26" customFormat="1" ht="31.5" hidden="1" x14ac:dyDescent="0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7" t="s">
        <v>25</v>
      </c>
      <c r="AC138" s="100" t="s">
        <v>4</v>
      </c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1">
        <f t="shared" si="30"/>
        <v>0</v>
      </c>
      <c r="AN138" s="100"/>
      <c r="AQ138" s="49"/>
      <c r="AR138" s="59"/>
      <c r="AS138" s="59"/>
      <c r="AT138" s="59"/>
      <c r="AU138" s="59"/>
      <c r="AV138" s="59"/>
      <c r="AW138" s="59"/>
      <c r="AX138" s="62"/>
    </row>
    <row r="139" spans="1:50" s="26" customFormat="1" ht="31.5" hidden="1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7" t="s">
        <v>27</v>
      </c>
      <c r="AC139" s="100" t="s">
        <v>4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1">
        <f t="shared" si="30"/>
        <v>0</v>
      </c>
      <c r="AN139" s="100"/>
      <c r="AQ139" s="49"/>
      <c r="AR139" s="59"/>
      <c r="AS139" s="59"/>
      <c r="AT139" s="59"/>
      <c r="AU139" s="59"/>
      <c r="AV139" s="59"/>
      <c r="AW139" s="59"/>
      <c r="AX139" s="62"/>
    </row>
    <row r="140" spans="1:50" s="26" customFormat="1" ht="47.25" x14ac:dyDescent="0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0</v>
      </c>
      <c r="S140" s="102">
        <v>5</v>
      </c>
      <c r="T140" s="102">
        <v>3</v>
      </c>
      <c r="U140" s="102">
        <v>0</v>
      </c>
      <c r="V140" s="102">
        <v>1</v>
      </c>
      <c r="W140" s="102">
        <v>0</v>
      </c>
      <c r="X140" s="102">
        <v>0</v>
      </c>
      <c r="Y140" s="102">
        <v>3</v>
      </c>
      <c r="Z140" s="102">
        <v>0</v>
      </c>
      <c r="AA140" s="102">
        <v>3</v>
      </c>
      <c r="AB140" s="103" t="s">
        <v>122</v>
      </c>
      <c r="AC140" s="100" t="s">
        <v>31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1">
        <f t="shared" si="30"/>
        <v>0</v>
      </c>
      <c r="AN140" s="100"/>
      <c r="AQ140" s="49"/>
      <c r="AR140" s="59"/>
      <c r="AS140" s="59"/>
      <c r="AT140" s="59"/>
      <c r="AU140" s="59"/>
      <c r="AV140" s="59"/>
      <c r="AW140" s="59"/>
      <c r="AX140" s="62"/>
    </row>
    <row r="141" spans="1:50" s="26" customFormat="1" ht="69" customHeight="1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0</v>
      </c>
      <c r="S141" s="102">
        <v>5</v>
      </c>
      <c r="T141" s="102">
        <v>3</v>
      </c>
      <c r="U141" s="102">
        <v>0</v>
      </c>
      <c r="V141" s="102">
        <v>2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103" t="s">
        <v>123</v>
      </c>
      <c r="AC141" s="100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1">
        <f t="shared" si="30"/>
        <v>0</v>
      </c>
      <c r="AN141" s="100"/>
      <c r="AQ141" s="77">
        <v>1</v>
      </c>
      <c r="AR141" s="59"/>
      <c r="AS141" s="59"/>
      <c r="AT141" s="59"/>
      <c r="AU141" s="59"/>
      <c r="AV141" s="59"/>
      <c r="AW141" s="59"/>
      <c r="AX141" s="62"/>
    </row>
    <row r="142" spans="1:50" s="26" customFormat="1" ht="57.75" customHeight="1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0</v>
      </c>
      <c r="S142" s="102">
        <v>5</v>
      </c>
      <c r="T142" s="102">
        <v>3</v>
      </c>
      <c r="U142" s="102">
        <v>0</v>
      </c>
      <c r="V142" s="102">
        <v>2</v>
      </c>
      <c r="W142" s="102">
        <v>0</v>
      </c>
      <c r="X142" s="102">
        <v>0</v>
      </c>
      <c r="Y142" s="102">
        <v>0</v>
      </c>
      <c r="Z142" s="102">
        <v>0</v>
      </c>
      <c r="AA142" s="102">
        <v>1</v>
      </c>
      <c r="AB142" s="103" t="s">
        <v>124</v>
      </c>
      <c r="AC142" s="100" t="s">
        <v>28</v>
      </c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1">
        <f t="shared" si="30"/>
        <v>0</v>
      </c>
      <c r="AN142" s="100"/>
      <c r="AQ142" s="49"/>
      <c r="AR142" s="59"/>
      <c r="AS142" s="59"/>
      <c r="AT142" s="59"/>
      <c r="AU142" s="59"/>
      <c r="AV142" s="59"/>
      <c r="AW142" s="59"/>
      <c r="AX142" s="62"/>
    </row>
    <row r="143" spans="1:50" s="26" customFormat="1" ht="90" customHeight="1" x14ac:dyDescent="0.2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>
        <v>0</v>
      </c>
      <c r="S143" s="122">
        <v>5</v>
      </c>
      <c r="T143" s="122">
        <v>3</v>
      </c>
      <c r="U143" s="122">
        <v>0</v>
      </c>
      <c r="V143" s="122">
        <v>2</v>
      </c>
      <c r="W143" s="122">
        <v>0</v>
      </c>
      <c r="X143" s="122">
        <v>0</v>
      </c>
      <c r="Y143" s="122">
        <v>1</v>
      </c>
      <c r="Z143" s="122">
        <v>0</v>
      </c>
      <c r="AA143" s="122">
        <v>0</v>
      </c>
      <c r="AB143" s="105" t="s">
        <v>125</v>
      </c>
      <c r="AC143" s="100" t="s">
        <v>32</v>
      </c>
      <c r="AD143" s="121" t="e">
        <f>AD144+#REF!+#REF!+#REF!</f>
        <v>#REF!</v>
      </c>
      <c r="AE143" s="121" t="e">
        <f>AE144+#REF!+#REF!+#REF!</f>
        <v>#REF!</v>
      </c>
      <c r="AF143" s="121" t="e">
        <f>AF144+#REF!+#REF!+#REF!</f>
        <v>#REF!</v>
      </c>
      <c r="AG143" s="121">
        <v>1</v>
      </c>
      <c r="AH143" s="121">
        <v>1</v>
      </c>
      <c r="AI143" s="121">
        <v>1</v>
      </c>
      <c r="AJ143" s="121">
        <v>1</v>
      </c>
      <c r="AK143" s="121">
        <v>1</v>
      </c>
      <c r="AL143" s="121">
        <v>1</v>
      </c>
      <c r="AM143" s="101">
        <f t="shared" si="30"/>
        <v>6</v>
      </c>
      <c r="AN143" s="100" t="s">
        <v>75</v>
      </c>
      <c r="AQ143" s="50">
        <f>AQ150</f>
        <v>1200</v>
      </c>
      <c r="AR143" s="59"/>
      <c r="AS143" s="59"/>
      <c r="AT143" s="59"/>
      <c r="AU143" s="59"/>
      <c r="AV143" s="59"/>
      <c r="AW143" s="59"/>
      <c r="AX143" s="62"/>
    </row>
    <row r="144" spans="1:50" s="26" customFormat="1" ht="32.25" thickBot="1" x14ac:dyDescent="0.3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>
        <v>0</v>
      </c>
      <c r="S144" s="122">
        <v>5</v>
      </c>
      <c r="T144" s="122">
        <v>3</v>
      </c>
      <c r="U144" s="122">
        <v>0</v>
      </c>
      <c r="V144" s="122">
        <v>2</v>
      </c>
      <c r="W144" s="122">
        <v>0</v>
      </c>
      <c r="X144" s="122">
        <v>0</v>
      </c>
      <c r="Y144" s="122">
        <v>1</v>
      </c>
      <c r="Z144" s="122">
        <v>0</v>
      </c>
      <c r="AA144" s="122">
        <v>1</v>
      </c>
      <c r="AB144" s="103" t="s">
        <v>126</v>
      </c>
      <c r="AC144" s="100" t="s">
        <v>31</v>
      </c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1">
        <f t="shared" si="30"/>
        <v>0</v>
      </c>
      <c r="AN144" s="100"/>
      <c r="AQ144" s="49">
        <v>0</v>
      </c>
      <c r="AR144" s="61"/>
      <c r="AS144" s="61"/>
      <c r="AT144" s="61"/>
      <c r="AU144" s="61"/>
      <c r="AV144" s="61"/>
      <c r="AW144" s="61"/>
      <c r="AX144" s="62"/>
    </row>
    <row r="145" spans="1:51" s="26" customFormat="1" ht="32.25" thickBot="1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>
        <v>0</v>
      </c>
      <c r="S145" s="102">
        <v>5</v>
      </c>
      <c r="T145" s="102">
        <v>4</v>
      </c>
      <c r="U145" s="102">
        <v>0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02">
        <v>0</v>
      </c>
      <c r="AB145" s="108" t="s">
        <v>127</v>
      </c>
      <c r="AC145" s="100" t="s">
        <v>4</v>
      </c>
      <c r="AD145" s="106">
        <f t="shared" ref="AD145:AL145" si="36">AD152</f>
        <v>1420</v>
      </c>
      <c r="AE145" s="106">
        <f t="shared" si="36"/>
        <v>1420</v>
      </c>
      <c r="AF145" s="106">
        <f t="shared" si="36"/>
        <v>1420</v>
      </c>
      <c r="AG145" s="106">
        <f>AG152</f>
        <v>1610</v>
      </c>
      <c r="AH145" s="106">
        <f t="shared" si="36"/>
        <v>1610</v>
      </c>
      <c r="AI145" s="106">
        <f t="shared" si="36"/>
        <v>1610</v>
      </c>
      <c r="AJ145" s="106">
        <f t="shared" si="36"/>
        <v>1610</v>
      </c>
      <c r="AK145" s="106">
        <f t="shared" si="36"/>
        <v>1610</v>
      </c>
      <c r="AL145" s="106">
        <f t="shared" si="36"/>
        <v>1610</v>
      </c>
      <c r="AM145" s="101">
        <f t="shared" si="30"/>
        <v>9660</v>
      </c>
      <c r="AN145" s="100" t="s">
        <v>75</v>
      </c>
      <c r="AQ145" s="49"/>
      <c r="AR145" s="69"/>
      <c r="AS145" s="69"/>
      <c r="AT145" s="69"/>
      <c r="AU145" s="69"/>
      <c r="AV145" s="69"/>
      <c r="AW145" s="69"/>
      <c r="AX145" s="62"/>
      <c r="AY145" s="7" t="s">
        <v>65</v>
      </c>
    </row>
    <row r="146" spans="1:51" s="26" customFormat="1" ht="99.75" customHeight="1" thickBot="1" x14ac:dyDescent="0.3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>
        <v>0</v>
      </c>
      <c r="S146" s="102">
        <v>5</v>
      </c>
      <c r="T146" s="102">
        <v>4</v>
      </c>
      <c r="U146" s="102">
        <v>0</v>
      </c>
      <c r="V146" s="102">
        <v>1</v>
      </c>
      <c r="W146" s="102">
        <v>0</v>
      </c>
      <c r="X146" s="102">
        <v>0</v>
      </c>
      <c r="Y146" s="102">
        <v>0</v>
      </c>
      <c r="Z146" s="102">
        <v>0</v>
      </c>
      <c r="AA146" s="102">
        <v>0</v>
      </c>
      <c r="AB146" s="103" t="s">
        <v>128</v>
      </c>
      <c r="AC146" s="100" t="s">
        <v>4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>
        <v>0</v>
      </c>
      <c r="AM146" s="101">
        <f t="shared" si="30"/>
        <v>0</v>
      </c>
      <c r="AN146" s="100"/>
      <c r="AQ146" s="77">
        <v>1</v>
      </c>
      <c r="AR146" s="69"/>
      <c r="AS146" s="69"/>
      <c r="AT146" s="69"/>
      <c r="AU146" s="69"/>
      <c r="AV146" s="69"/>
      <c r="AW146" s="69"/>
      <c r="AX146" s="62"/>
      <c r="AY146" s="7" t="s">
        <v>66</v>
      </c>
    </row>
    <row r="147" spans="1:51" s="26" customFormat="1" ht="63.75" customHeight="1" thickBot="1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>
        <v>0</v>
      </c>
      <c r="S147" s="102">
        <v>5</v>
      </c>
      <c r="T147" s="102">
        <v>4</v>
      </c>
      <c r="U147" s="102">
        <v>0</v>
      </c>
      <c r="V147" s="102">
        <v>1</v>
      </c>
      <c r="W147" s="102">
        <v>0</v>
      </c>
      <c r="X147" s="102">
        <v>0</v>
      </c>
      <c r="Y147" s="102">
        <v>0</v>
      </c>
      <c r="Z147" s="102">
        <v>0</v>
      </c>
      <c r="AA147" s="102">
        <v>1</v>
      </c>
      <c r="AB147" s="103" t="s">
        <v>129</v>
      </c>
      <c r="AC147" s="100" t="s">
        <v>31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1">
        <f t="shared" si="30"/>
        <v>0</v>
      </c>
      <c r="AN147" s="100"/>
      <c r="AQ147" s="49"/>
      <c r="AR147" s="70">
        <f t="shared" ref="AR147:AW147" si="37">AG145</f>
        <v>1610</v>
      </c>
      <c r="AS147" s="70">
        <f t="shared" si="37"/>
        <v>1610</v>
      </c>
      <c r="AT147" s="70">
        <f t="shared" si="37"/>
        <v>1610</v>
      </c>
      <c r="AU147" s="70">
        <f t="shared" si="37"/>
        <v>1610</v>
      </c>
      <c r="AV147" s="70">
        <f t="shared" si="37"/>
        <v>1610</v>
      </c>
      <c r="AW147" s="70">
        <f t="shared" si="37"/>
        <v>1610</v>
      </c>
      <c r="AX147" s="166">
        <f>AR147+AS147+AT147+AU147+AV147+AW147</f>
        <v>9660</v>
      </c>
      <c r="AY147" s="7" t="s">
        <v>67</v>
      </c>
    </row>
    <row r="148" spans="1:51" s="26" customFormat="1" ht="31.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>
        <v>0</v>
      </c>
      <c r="S148" s="102">
        <v>5</v>
      </c>
      <c r="T148" s="102">
        <v>4</v>
      </c>
      <c r="U148" s="102">
        <v>0</v>
      </c>
      <c r="V148" s="102">
        <v>1</v>
      </c>
      <c r="W148" s="102">
        <v>0</v>
      </c>
      <c r="X148" s="102">
        <v>0</v>
      </c>
      <c r="Y148" s="102">
        <v>1</v>
      </c>
      <c r="Z148" s="102">
        <v>0</v>
      </c>
      <c r="AA148" s="102">
        <v>0</v>
      </c>
      <c r="AB148" s="103" t="s">
        <v>130</v>
      </c>
      <c r="AC148" s="100" t="s">
        <v>32</v>
      </c>
      <c r="AD148" s="121" t="s">
        <v>33</v>
      </c>
      <c r="AE148" s="121" t="s">
        <v>33</v>
      </c>
      <c r="AF148" s="121" t="s">
        <v>33</v>
      </c>
      <c r="AG148" s="121">
        <v>1</v>
      </c>
      <c r="AH148" s="121">
        <v>1</v>
      </c>
      <c r="AI148" s="121">
        <v>1</v>
      </c>
      <c r="AJ148" s="121">
        <v>1</v>
      </c>
      <c r="AK148" s="121">
        <v>1</v>
      </c>
      <c r="AL148" s="121">
        <v>1</v>
      </c>
      <c r="AM148" s="101">
        <f t="shared" si="30"/>
        <v>6</v>
      </c>
      <c r="AN148" s="100" t="s">
        <v>75</v>
      </c>
      <c r="AQ148" s="77">
        <v>1</v>
      </c>
      <c r="AR148" s="59"/>
      <c r="AS148" s="59"/>
      <c r="AT148" s="59"/>
      <c r="AU148" s="59"/>
      <c r="AV148" s="59"/>
      <c r="AW148" s="59"/>
      <c r="AX148" s="62"/>
    </row>
    <row r="149" spans="1:51" s="26" customFormat="1" ht="31.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0</v>
      </c>
      <c r="S149" s="102">
        <v>5</v>
      </c>
      <c r="T149" s="102">
        <v>4</v>
      </c>
      <c r="U149" s="102">
        <v>0</v>
      </c>
      <c r="V149" s="102">
        <v>1</v>
      </c>
      <c r="W149" s="102">
        <v>0</v>
      </c>
      <c r="X149" s="102">
        <v>0</v>
      </c>
      <c r="Y149" s="102">
        <v>1</v>
      </c>
      <c r="Z149" s="102">
        <v>0</v>
      </c>
      <c r="AA149" s="102">
        <v>1</v>
      </c>
      <c r="AB149" s="103" t="s">
        <v>131</v>
      </c>
      <c r="AC149" s="100" t="s">
        <v>31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1">
        <f t="shared" si="30"/>
        <v>0</v>
      </c>
      <c r="AN149" s="100"/>
      <c r="AQ149" s="49"/>
      <c r="AR149" s="59"/>
      <c r="AS149" s="59"/>
      <c r="AT149" s="59"/>
      <c r="AU149" s="59"/>
      <c r="AV149" s="59"/>
      <c r="AW149" s="59"/>
      <c r="AX149" s="62"/>
    </row>
    <row r="150" spans="1:51" s="26" customFormat="1" ht="59.25" customHeight="1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0</v>
      </c>
      <c r="S150" s="102">
        <v>5</v>
      </c>
      <c r="T150" s="102">
        <v>4</v>
      </c>
      <c r="U150" s="102">
        <v>0</v>
      </c>
      <c r="V150" s="102">
        <v>1</v>
      </c>
      <c r="W150" s="102">
        <v>0</v>
      </c>
      <c r="X150" s="102">
        <v>0</v>
      </c>
      <c r="Y150" s="102">
        <v>2</v>
      </c>
      <c r="Z150" s="102">
        <v>0</v>
      </c>
      <c r="AA150" s="102">
        <v>0</v>
      </c>
      <c r="AB150" s="103" t="s">
        <v>132</v>
      </c>
      <c r="AC150" s="100" t="s">
        <v>11</v>
      </c>
      <c r="AD150" s="121" t="s">
        <v>33</v>
      </c>
      <c r="AE150" s="121" t="s">
        <v>33</v>
      </c>
      <c r="AF150" s="121" t="s">
        <v>33</v>
      </c>
      <c r="AG150" s="121">
        <v>1</v>
      </c>
      <c r="AH150" s="121">
        <v>1</v>
      </c>
      <c r="AI150" s="121">
        <v>1</v>
      </c>
      <c r="AJ150" s="121">
        <v>1</v>
      </c>
      <c r="AK150" s="121">
        <v>1</v>
      </c>
      <c r="AL150" s="121">
        <v>1</v>
      </c>
      <c r="AM150" s="101">
        <f t="shared" si="30"/>
        <v>6</v>
      </c>
      <c r="AN150" s="100" t="s">
        <v>75</v>
      </c>
      <c r="AQ150" s="49">
        <f>AQ152+AQ164+AQ158+AQ170</f>
        <v>1200</v>
      </c>
      <c r="AR150" s="59"/>
      <c r="AS150" s="59"/>
      <c r="AT150" s="59"/>
      <c r="AU150" s="59"/>
      <c r="AV150" s="59"/>
      <c r="AW150" s="59"/>
      <c r="AX150" s="62"/>
    </row>
    <row r="151" spans="1:51" s="26" customFormat="1" ht="47.25" x14ac:dyDescent="0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>
        <v>0</v>
      </c>
      <c r="S151" s="102">
        <v>5</v>
      </c>
      <c r="T151" s="102">
        <v>4</v>
      </c>
      <c r="U151" s="102">
        <v>0</v>
      </c>
      <c r="V151" s="102">
        <v>1</v>
      </c>
      <c r="W151" s="102">
        <v>0</v>
      </c>
      <c r="X151" s="102">
        <v>0</v>
      </c>
      <c r="Y151" s="102">
        <v>2</v>
      </c>
      <c r="Z151" s="102">
        <v>0</v>
      </c>
      <c r="AA151" s="102">
        <v>2</v>
      </c>
      <c r="AB151" s="103" t="s">
        <v>133</v>
      </c>
      <c r="AC151" s="100" t="s">
        <v>31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1">
        <f t="shared" si="30"/>
        <v>0</v>
      </c>
      <c r="AN151" s="100"/>
      <c r="AQ151" s="49"/>
      <c r="AR151" s="59"/>
      <c r="AS151" s="59"/>
      <c r="AT151" s="59"/>
      <c r="AU151" s="59"/>
      <c r="AV151" s="59"/>
      <c r="AW151" s="59"/>
      <c r="AX151" s="62"/>
    </row>
    <row r="152" spans="1:51" s="26" customFormat="1" ht="47.25" x14ac:dyDescent="0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>
        <v>0</v>
      </c>
      <c r="S152" s="102">
        <v>5</v>
      </c>
      <c r="T152" s="102">
        <v>4</v>
      </c>
      <c r="U152" s="102">
        <v>0</v>
      </c>
      <c r="V152" s="102">
        <v>2</v>
      </c>
      <c r="W152" s="102">
        <v>0</v>
      </c>
      <c r="X152" s="102">
        <v>0</v>
      </c>
      <c r="Y152" s="102">
        <v>0</v>
      </c>
      <c r="Z152" s="102">
        <v>0</v>
      </c>
      <c r="AA152" s="102">
        <v>0</v>
      </c>
      <c r="AB152" s="103" t="s">
        <v>134</v>
      </c>
      <c r="AC152" s="100" t="s">
        <v>4</v>
      </c>
      <c r="AD152" s="104">
        <f t="shared" ref="AD152:AL152" si="38">AD154+AD166+AD160+AD172</f>
        <v>1420</v>
      </c>
      <c r="AE152" s="104">
        <f t="shared" si="38"/>
        <v>1420</v>
      </c>
      <c r="AF152" s="104">
        <f t="shared" si="38"/>
        <v>1420</v>
      </c>
      <c r="AG152" s="104">
        <f>AG154+AG166+AG160+AG172</f>
        <v>1610</v>
      </c>
      <c r="AH152" s="104">
        <f t="shared" si="38"/>
        <v>1610</v>
      </c>
      <c r="AI152" s="104">
        <f t="shared" si="38"/>
        <v>1610</v>
      </c>
      <c r="AJ152" s="104">
        <f t="shared" si="38"/>
        <v>1610</v>
      </c>
      <c r="AK152" s="104">
        <f t="shared" si="38"/>
        <v>1610</v>
      </c>
      <c r="AL152" s="104">
        <f t="shared" si="38"/>
        <v>1610</v>
      </c>
      <c r="AM152" s="101">
        <f t="shared" si="30"/>
        <v>9660</v>
      </c>
      <c r="AN152" s="100" t="s">
        <v>75</v>
      </c>
      <c r="AQ152" s="49">
        <f>AQ153+AQ154+AQ155+AQ156</f>
        <v>100</v>
      </c>
      <c r="AR152" s="59"/>
      <c r="AS152" s="59"/>
      <c r="AT152" s="59"/>
      <c r="AU152" s="59"/>
      <c r="AV152" s="59"/>
      <c r="AW152" s="59"/>
      <c r="AX152" s="62"/>
    </row>
    <row r="153" spans="1:51" s="26" customFormat="1" ht="54" customHeight="1" x14ac:dyDescent="0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>
        <v>0</v>
      </c>
      <c r="S153" s="102">
        <v>5</v>
      </c>
      <c r="T153" s="102">
        <v>4</v>
      </c>
      <c r="U153" s="102">
        <v>0</v>
      </c>
      <c r="V153" s="102">
        <v>2</v>
      </c>
      <c r="W153" s="102">
        <v>0</v>
      </c>
      <c r="X153" s="102">
        <v>0</v>
      </c>
      <c r="Y153" s="102">
        <v>0</v>
      </c>
      <c r="Z153" s="102">
        <v>0</v>
      </c>
      <c r="AA153" s="102">
        <v>1</v>
      </c>
      <c r="AB153" s="103" t="s">
        <v>135</v>
      </c>
      <c r="AC153" s="100" t="s">
        <v>4</v>
      </c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1">
        <f t="shared" si="30"/>
        <v>0</v>
      </c>
      <c r="AN153" s="100"/>
      <c r="AQ153" s="49"/>
      <c r="AR153" s="59"/>
      <c r="AS153" s="59"/>
      <c r="AT153" s="59"/>
      <c r="AU153" s="59"/>
      <c r="AV153" s="59"/>
      <c r="AW153" s="59"/>
      <c r="AX153" s="62"/>
    </row>
    <row r="154" spans="1:51" s="26" customFormat="1" ht="45" customHeight="1" x14ac:dyDescent="0.25">
      <c r="A154" s="102">
        <v>6</v>
      </c>
      <c r="B154" s="102">
        <v>0</v>
      </c>
      <c r="C154" s="102">
        <v>2</v>
      </c>
      <c r="D154" s="102">
        <v>0</v>
      </c>
      <c r="E154" s="102">
        <v>1</v>
      </c>
      <c r="F154" s="102">
        <v>1</v>
      </c>
      <c r="G154" s="102">
        <v>3</v>
      </c>
      <c r="H154" s="102">
        <v>0</v>
      </c>
      <c r="I154" s="102">
        <v>5</v>
      </c>
      <c r="J154" s="102">
        <v>4</v>
      </c>
      <c r="K154" s="102">
        <v>0</v>
      </c>
      <c r="L154" s="102">
        <v>2</v>
      </c>
      <c r="M154" s="102">
        <v>2</v>
      </c>
      <c r="N154" s="102">
        <v>0</v>
      </c>
      <c r="O154" s="102">
        <v>0</v>
      </c>
      <c r="P154" s="102">
        <v>1</v>
      </c>
      <c r="Q154" s="102" t="s">
        <v>56</v>
      </c>
      <c r="R154" s="102">
        <v>0</v>
      </c>
      <c r="S154" s="102">
        <v>5</v>
      </c>
      <c r="T154" s="102">
        <v>4</v>
      </c>
      <c r="U154" s="102">
        <v>0</v>
      </c>
      <c r="V154" s="102">
        <v>2</v>
      </c>
      <c r="W154" s="102">
        <v>0</v>
      </c>
      <c r="X154" s="102">
        <v>0</v>
      </c>
      <c r="Y154" s="102">
        <v>1</v>
      </c>
      <c r="Z154" s="102">
        <v>0</v>
      </c>
      <c r="AA154" s="102">
        <v>0</v>
      </c>
      <c r="AB154" s="103" t="s">
        <v>136</v>
      </c>
      <c r="AC154" s="100" t="s">
        <v>34</v>
      </c>
      <c r="AD154" s="104">
        <f t="shared" ref="AD154:AL154" si="39">AD155+AD156+AD157+AD158</f>
        <v>100</v>
      </c>
      <c r="AE154" s="104">
        <f t="shared" si="39"/>
        <v>100</v>
      </c>
      <c r="AF154" s="104">
        <f t="shared" si="39"/>
        <v>100</v>
      </c>
      <c r="AG154" s="104">
        <f t="shared" si="39"/>
        <v>100</v>
      </c>
      <c r="AH154" s="104">
        <f t="shared" si="39"/>
        <v>100</v>
      </c>
      <c r="AI154" s="104">
        <f t="shared" si="39"/>
        <v>100</v>
      </c>
      <c r="AJ154" s="104">
        <f t="shared" si="39"/>
        <v>100</v>
      </c>
      <c r="AK154" s="104">
        <f t="shared" si="39"/>
        <v>100</v>
      </c>
      <c r="AL154" s="104">
        <f t="shared" si="39"/>
        <v>100</v>
      </c>
      <c r="AM154" s="101">
        <f t="shared" si="30"/>
        <v>600</v>
      </c>
      <c r="AN154" s="100" t="s">
        <v>75</v>
      </c>
      <c r="AQ154" s="49"/>
      <c r="AR154" s="59"/>
      <c r="AS154" s="59"/>
      <c r="AT154" s="59"/>
      <c r="AU154" s="59"/>
      <c r="AV154" s="59"/>
      <c r="AW154" s="59"/>
      <c r="AX154" s="62"/>
    </row>
    <row r="155" spans="1:51" s="26" customFormat="1" ht="18" hidden="1" customHeight="1" x14ac:dyDescent="0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>
        <v>0</v>
      </c>
      <c r="S155" s="102">
        <v>5</v>
      </c>
      <c r="T155" s="102">
        <v>4</v>
      </c>
      <c r="U155" s="102">
        <v>0</v>
      </c>
      <c r="V155" s="102">
        <v>2</v>
      </c>
      <c r="W155" s="102">
        <v>0</v>
      </c>
      <c r="X155" s="102">
        <v>0</v>
      </c>
      <c r="Y155" s="102">
        <v>1</v>
      </c>
      <c r="Z155" s="102">
        <v>0</v>
      </c>
      <c r="AA155" s="102">
        <v>0</v>
      </c>
      <c r="AB155" s="107" t="s">
        <v>24</v>
      </c>
      <c r="AC155" s="100" t="s">
        <v>4</v>
      </c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1">
        <f t="shared" si="30"/>
        <v>0</v>
      </c>
      <c r="AN155" s="100"/>
      <c r="AQ155" s="49">
        <v>100</v>
      </c>
      <c r="AR155" s="59"/>
      <c r="AS155" s="59"/>
      <c r="AT155" s="59"/>
      <c r="AU155" s="59"/>
      <c r="AV155" s="59"/>
      <c r="AW155" s="59"/>
      <c r="AX155" s="62"/>
    </row>
    <row r="156" spans="1:51" s="26" customFormat="1" ht="24.75" hidden="1" customHeight="1" x14ac:dyDescent="0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>
        <v>0</v>
      </c>
      <c r="S156" s="102">
        <v>5</v>
      </c>
      <c r="T156" s="102">
        <v>4</v>
      </c>
      <c r="U156" s="102">
        <v>0</v>
      </c>
      <c r="V156" s="102">
        <v>2</v>
      </c>
      <c r="W156" s="102">
        <v>0</v>
      </c>
      <c r="X156" s="102">
        <v>0</v>
      </c>
      <c r="Y156" s="102">
        <v>1</v>
      </c>
      <c r="Z156" s="102">
        <v>0</v>
      </c>
      <c r="AA156" s="102">
        <v>0</v>
      </c>
      <c r="AB156" s="107" t="s">
        <v>25</v>
      </c>
      <c r="AC156" s="100" t="s">
        <v>4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1">
        <f t="shared" si="30"/>
        <v>0</v>
      </c>
      <c r="AN156" s="100"/>
      <c r="AQ156" s="49"/>
      <c r="AR156" s="59"/>
      <c r="AS156" s="59"/>
      <c r="AT156" s="59"/>
      <c r="AU156" s="59"/>
      <c r="AV156" s="59"/>
      <c r="AW156" s="59"/>
      <c r="AX156" s="62"/>
    </row>
    <row r="157" spans="1:51" s="26" customFormat="1" ht="24.75" customHeight="1" x14ac:dyDescent="0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>
        <v>0</v>
      </c>
      <c r="S157" s="102">
        <v>5</v>
      </c>
      <c r="T157" s="102">
        <v>4</v>
      </c>
      <c r="U157" s="102">
        <v>0</v>
      </c>
      <c r="V157" s="102">
        <v>2</v>
      </c>
      <c r="W157" s="102">
        <v>0</v>
      </c>
      <c r="X157" s="102">
        <v>0</v>
      </c>
      <c r="Y157" s="102">
        <v>1</v>
      </c>
      <c r="Z157" s="102">
        <v>0</v>
      </c>
      <c r="AA157" s="102">
        <v>0</v>
      </c>
      <c r="AB157" s="107" t="s">
        <v>26</v>
      </c>
      <c r="AC157" s="100" t="s">
        <v>4</v>
      </c>
      <c r="AD157" s="104">
        <v>100</v>
      </c>
      <c r="AE157" s="104">
        <v>100</v>
      </c>
      <c r="AF157" s="104">
        <v>100</v>
      </c>
      <c r="AG157" s="104">
        <v>100</v>
      </c>
      <c r="AH157" s="104">
        <v>100</v>
      </c>
      <c r="AI157" s="104">
        <v>100</v>
      </c>
      <c r="AJ157" s="104">
        <v>100</v>
      </c>
      <c r="AK157" s="104">
        <v>100</v>
      </c>
      <c r="AL157" s="104">
        <v>100</v>
      </c>
      <c r="AM157" s="101">
        <f t="shared" si="30"/>
        <v>600</v>
      </c>
      <c r="AN157" s="100"/>
      <c r="AQ157" s="49"/>
      <c r="AR157" s="59"/>
      <c r="AS157" s="59"/>
      <c r="AT157" s="59"/>
      <c r="AU157" s="59"/>
      <c r="AV157" s="59"/>
      <c r="AW157" s="59"/>
      <c r="AX157" s="62"/>
    </row>
    <row r="158" spans="1:51" s="26" customFormat="1" ht="19.5" hidden="1" customHeight="1" x14ac:dyDescent="0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7" t="s">
        <v>27</v>
      </c>
      <c r="AC158" s="100" t="s">
        <v>4</v>
      </c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1">
        <f t="shared" si="30"/>
        <v>0</v>
      </c>
      <c r="AN158" s="100"/>
      <c r="AQ158" s="49">
        <f>AQ159+AQ160+AQ161+AQ162</f>
        <v>100</v>
      </c>
      <c r="AR158" s="59"/>
      <c r="AS158" s="59"/>
      <c r="AT158" s="59"/>
      <c r="AU158" s="59"/>
      <c r="AV158" s="59"/>
      <c r="AW158" s="59"/>
      <c r="AX158" s="62"/>
    </row>
    <row r="159" spans="1:51" s="26" customFormat="1" ht="42.75" customHeight="1" x14ac:dyDescent="0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>
        <v>0</v>
      </c>
      <c r="S159" s="102">
        <v>5</v>
      </c>
      <c r="T159" s="102">
        <v>4</v>
      </c>
      <c r="U159" s="102">
        <v>0</v>
      </c>
      <c r="V159" s="102">
        <v>2</v>
      </c>
      <c r="W159" s="102">
        <v>0</v>
      </c>
      <c r="X159" s="102">
        <v>0</v>
      </c>
      <c r="Y159" s="102">
        <v>1</v>
      </c>
      <c r="Z159" s="102">
        <v>0</v>
      </c>
      <c r="AA159" s="102">
        <v>1</v>
      </c>
      <c r="AB159" s="103" t="s">
        <v>137</v>
      </c>
      <c r="AC159" s="100" t="s">
        <v>31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1">
        <f t="shared" si="30"/>
        <v>0</v>
      </c>
      <c r="AN159" s="100"/>
      <c r="AQ159" s="49"/>
      <c r="AR159" s="59"/>
      <c r="AS159" s="59"/>
      <c r="AT159" s="59"/>
      <c r="AU159" s="59"/>
      <c r="AV159" s="59"/>
      <c r="AW159" s="59"/>
      <c r="AX159" s="62"/>
    </row>
    <row r="160" spans="1:51" s="26" customFormat="1" ht="38.25" customHeight="1" x14ac:dyDescent="0.25">
      <c r="A160" s="123">
        <v>6</v>
      </c>
      <c r="B160" s="123">
        <v>0</v>
      </c>
      <c r="C160" s="123">
        <v>2</v>
      </c>
      <c r="D160" s="123">
        <v>0</v>
      </c>
      <c r="E160" s="123">
        <v>4</v>
      </c>
      <c r="F160" s="123">
        <v>1</v>
      </c>
      <c r="G160" s="123">
        <v>2</v>
      </c>
      <c r="H160" s="123">
        <v>0</v>
      </c>
      <c r="I160" s="123">
        <v>5</v>
      </c>
      <c r="J160" s="123">
        <v>4</v>
      </c>
      <c r="K160" s="123">
        <v>0</v>
      </c>
      <c r="L160" s="123">
        <v>2</v>
      </c>
      <c r="M160" s="123">
        <v>2</v>
      </c>
      <c r="N160" s="123">
        <v>0</v>
      </c>
      <c r="O160" s="123">
        <v>0</v>
      </c>
      <c r="P160" s="123">
        <v>2</v>
      </c>
      <c r="Q160" s="123" t="s">
        <v>56</v>
      </c>
      <c r="R160" s="102">
        <v>0</v>
      </c>
      <c r="S160" s="102">
        <v>5</v>
      </c>
      <c r="T160" s="102">
        <v>4</v>
      </c>
      <c r="U160" s="102">
        <v>0</v>
      </c>
      <c r="V160" s="102">
        <v>2</v>
      </c>
      <c r="W160" s="102">
        <v>0</v>
      </c>
      <c r="X160" s="102">
        <v>0</v>
      </c>
      <c r="Y160" s="102">
        <v>2</v>
      </c>
      <c r="Z160" s="102">
        <v>0</v>
      </c>
      <c r="AA160" s="102">
        <v>0</v>
      </c>
      <c r="AB160" s="103" t="s">
        <v>138</v>
      </c>
      <c r="AC160" s="100" t="s">
        <v>34</v>
      </c>
      <c r="AD160" s="104">
        <f t="shared" ref="AD160:AL160" si="40">AD161+AD162+AD163+AD164</f>
        <v>200</v>
      </c>
      <c r="AE160" s="104">
        <f t="shared" si="40"/>
        <v>200</v>
      </c>
      <c r="AF160" s="104">
        <f t="shared" si="40"/>
        <v>200</v>
      </c>
      <c r="AG160" s="104">
        <f t="shared" si="40"/>
        <v>200</v>
      </c>
      <c r="AH160" s="104">
        <f t="shared" si="40"/>
        <v>200</v>
      </c>
      <c r="AI160" s="104">
        <f t="shared" si="40"/>
        <v>200</v>
      </c>
      <c r="AJ160" s="104">
        <f t="shared" si="40"/>
        <v>200</v>
      </c>
      <c r="AK160" s="104">
        <f t="shared" si="40"/>
        <v>200</v>
      </c>
      <c r="AL160" s="104">
        <f t="shared" si="40"/>
        <v>200</v>
      </c>
      <c r="AM160" s="101">
        <f t="shared" si="30"/>
        <v>1200</v>
      </c>
      <c r="AN160" s="100" t="s">
        <v>75</v>
      </c>
      <c r="AQ160" s="49"/>
      <c r="AR160" s="59"/>
      <c r="AS160" s="59"/>
      <c r="AT160" s="59"/>
      <c r="AU160" s="59"/>
      <c r="AV160" s="59"/>
      <c r="AW160" s="59"/>
      <c r="AX160" s="62"/>
    </row>
    <row r="161" spans="1:57" s="26" customFormat="1" ht="19.5" hidden="1" customHeight="1" x14ac:dyDescent="0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>
        <v>0</v>
      </c>
      <c r="S161" s="102">
        <v>5</v>
      </c>
      <c r="T161" s="102">
        <v>4</v>
      </c>
      <c r="U161" s="102">
        <v>0</v>
      </c>
      <c r="V161" s="102">
        <v>2</v>
      </c>
      <c r="W161" s="102">
        <v>0</v>
      </c>
      <c r="X161" s="102">
        <v>0</v>
      </c>
      <c r="Y161" s="102">
        <v>2</v>
      </c>
      <c r="Z161" s="102">
        <v>0</v>
      </c>
      <c r="AA161" s="102">
        <v>0</v>
      </c>
      <c r="AB161" s="107" t="s">
        <v>24</v>
      </c>
      <c r="AC161" s="100" t="s">
        <v>4</v>
      </c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1">
        <f t="shared" si="30"/>
        <v>0</v>
      </c>
      <c r="AN161" s="100"/>
      <c r="AQ161" s="49">
        <v>100</v>
      </c>
      <c r="AR161" s="59"/>
      <c r="AS161" s="59"/>
      <c r="AT161" s="59"/>
      <c r="AU161" s="59"/>
      <c r="AV161" s="59"/>
      <c r="AW161" s="59"/>
      <c r="AX161" s="62"/>
    </row>
    <row r="162" spans="1:57" s="26" customFormat="1" ht="19.5" hidden="1" customHeight="1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>
        <v>0</v>
      </c>
      <c r="S162" s="102">
        <v>5</v>
      </c>
      <c r="T162" s="102">
        <v>4</v>
      </c>
      <c r="U162" s="102">
        <v>0</v>
      </c>
      <c r="V162" s="102">
        <v>2</v>
      </c>
      <c r="W162" s="102">
        <v>0</v>
      </c>
      <c r="X162" s="102">
        <v>0</v>
      </c>
      <c r="Y162" s="102">
        <v>2</v>
      </c>
      <c r="Z162" s="102">
        <v>0</v>
      </c>
      <c r="AA162" s="102">
        <v>0</v>
      </c>
      <c r="AB162" s="107" t="s">
        <v>25</v>
      </c>
      <c r="AC162" s="100" t="s">
        <v>4</v>
      </c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1">
        <f t="shared" si="30"/>
        <v>0</v>
      </c>
      <c r="AN162" s="100"/>
      <c r="AQ162" s="49"/>
      <c r="AR162" s="59"/>
      <c r="AS162" s="59"/>
      <c r="AT162" s="59"/>
      <c r="AU162" s="59"/>
      <c r="AV162" s="59"/>
      <c r="AW162" s="59"/>
      <c r="AX162" s="62"/>
    </row>
    <row r="163" spans="1:57" s="26" customFormat="1" ht="19.5" customHeight="1" x14ac:dyDescent="0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>
        <v>0</v>
      </c>
      <c r="S163" s="102">
        <v>5</v>
      </c>
      <c r="T163" s="102">
        <v>4</v>
      </c>
      <c r="U163" s="102">
        <v>0</v>
      </c>
      <c r="V163" s="102">
        <v>2</v>
      </c>
      <c r="W163" s="102">
        <v>0</v>
      </c>
      <c r="X163" s="102">
        <v>0</v>
      </c>
      <c r="Y163" s="102">
        <v>2</v>
      </c>
      <c r="Z163" s="102">
        <v>0</v>
      </c>
      <c r="AA163" s="102">
        <v>0</v>
      </c>
      <c r="AB163" s="107" t="s">
        <v>26</v>
      </c>
      <c r="AC163" s="100" t="s">
        <v>4</v>
      </c>
      <c r="AD163" s="104">
        <v>200</v>
      </c>
      <c r="AE163" s="104">
        <v>200</v>
      </c>
      <c r="AF163" s="104">
        <v>200</v>
      </c>
      <c r="AG163" s="104">
        <v>200</v>
      </c>
      <c r="AH163" s="104">
        <v>200</v>
      </c>
      <c r="AI163" s="104">
        <v>200</v>
      </c>
      <c r="AJ163" s="104">
        <v>200</v>
      </c>
      <c r="AK163" s="104">
        <v>200</v>
      </c>
      <c r="AL163" s="104">
        <v>200</v>
      </c>
      <c r="AM163" s="101">
        <f t="shared" si="30"/>
        <v>1200</v>
      </c>
      <c r="AN163" s="100"/>
      <c r="AQ163" s="49"/>
      <c r="AR163" s="59"/>
      <c r="AS163" s="59"/>
      <c r="AT163" s="59"/>
      <c r="AU163" s="59"/>
      <c r="AV163" s="59"/>
      <c r="AW163" s="59"/>
      <c r="AX163" s="62"/>
    </row>
    <row r="164" spans="1:57" s="26" customFormat="1" ht="19.5" hidden="1" customHeight="1" x14ac:dyDescent="0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7" t="s">
        <v>27</v>
      </c>
      <c r="AC164" s="100" t="s">
        <v>4</v>
      </c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1">
        <f t="shared" si="30"/>
        <v>0</v>
      </c>
      <c r="AN164" s="100"/>
      <c r="AQ164" s="49">
        <f>AQ165+AQ166+AQ167+AQ168</f>
        <v>900</v>
      </c>
      <c r="AR164" s="59"/>
      <c r="AS164" s="59"/>
      <c r="AT164" s="59"/>
      <c r="AU164" s="59"/>
      <c r="AV164" s="59"/>
      <c r="AW164" s="59"/>
      <c r="AX164" s="62"/>
    </row>
    <row r="165" spans="1:57" s="26" customFormat="1" ht="38.25" customHeight="1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>
        <v>0</v>
      </c>
      <c r="S165" s="102">
        <v>5</v>
      </c>
      <c r="T165" s="102">
        <v>4</v>
      </c>
      <c r="U165" s="102">
        <v>0</v>
      </c>
      <c r="V165" s="102">
        <v>2</v>
      </c>
      <c r="W165" s="102">
        <v>0</v>
      </c>
      <c r="X165" s="102">
        <v>0</v>
      </c>
      <c r="Y165" s="102">
        <v>2</v>
      </c>
      <c r="Z165" s="102">
        <v>0</v>
      </c>
      <c r="AA165" s="102">
        <v>1</v>
      </c>
      <c r="AB165" s="103" t="s">
        <v>139</v>
      </c>
      <c r="AC165" s="100" t="s">
        <v>31</v>
      </c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1">
        <f t="shared" si="30"/>
        <v>0</v>
      </c>
      <c r="AN165" s="100"/>
      <c r="AQ165" s="49"/>
      <c r="AR165" s="59"/>
      <c r="AS165" s="59"/>
      <c r="AT165" s="59"/>
      <c r="AU165" s="59"/>
      <c r="AV165" s="59"/>
      <c r="AW165" s="59"/>
      <c r="AX165" s="62"/>
    </row>
    <row r="166" spans="1:57" s="44" customFormat="1" ht="41.25" customHeight="1" x14ac:dyDescent="0.25">
      <c r="A166" s="123">
        <v>6</v>
      </c>
      <c r="B166" s="123">
        <v>0</v>
      </c>
      <c r="C166" s="123">
        <v>2</v>
      </c>
      <c r="D166" s="123">
        <v>0</v>
      </c>
      <c r="E166" s="123">
        <v>1</v>
      </c>
      <c r="F166" s="123">
        <v>1</v>
      </c>
      <c r="G166" s="123">
        <v>3</v>
      </c>
      <c r="H166" s="123">
        <v>0</v>
      </c>
      <c r="I166" s="123">
        <v>5</v>
      </c>
      <c r="J166" s="123">
        <v>4</v>
      </c>
      <c r="K166" s="123">
        <v>0</v>
      </c>
      <c r="L166" s="123">
        <v>2</v>
      </c>
      <c r="M166" s="123">
        <v>2</v>
      </c>
      <c r="N166" s="123">
        <v>0</v>
      </c>
      <c r="O166" s="123">
        <v>0</v>
      </c>
      <c r="P166" s="123">
        <v>3</v>
      </c>
      <c r="Q166" s="123" t="s">
        <v>56</v>
      </c>
      <c r="R166" s="102">
        <v>0</v>
      </c>
      <c r="S166" s="102">
        <v>5</v>
      </c>
      <c r="T166" s="102">
        <v>4</v>
      </c>
      <c r="U166" s="102">
        <v>0</v>
      </c>
      <c r="V166" s="102">
        <v>2</v>
      </c>
      <c r="W166" s="102">
        <v>0</v>
      </c>
      <c r="X166" s="102">
        <v>0</v>
      </c>
      <c r="Y166" s="102">
        <v>3</v>
      </c>
      <c r="Z166" s="102">
        <v>0</v>
      </c>
      <c r="AA166" s="102">
        <v>0</v>
      </c>
      <c r="AB166" s="103" t="s">
        <v>140</v>
      </c>
      <c r="AC166" s="100" t="s">
        <v>4</v>
      </c>
      <c r="AD166" s="104">
        <f t="shared" ref="AD166:AL166" si="41">AD167+AD168+AD169+AD170</f>
        <v>1020</v>
      </c>
      <c r="AE166" s="104">
        <f t="shared" si="41"/>
        <v>1020</v>
      </c>
      <c r="AF166" s="104">
        <f t="shared" si="41"/>
        <v>1020</v>
      </c>
      <c r="AG166" s="104">
        <f t="shared" si="41"/>
        <v>1210</v>
      </c>
      <c r="AH166" s="104">
        <f t="shared" si="41"/>
        <v>1210</v>
      </c>
      <c r="AI166" s="104">
        <f t="shared" si="41"/>
        <v>1210</v>
      </c>
      <c r="AJ166" s="104">
        <f t="shared" si="41"/>
        <v>1210</v>
      </c>
      <c r="AK166" s="104">
        <f t="shared" si="41"/>
        <v>1210</v>
      </c>
      <c r="AL166" s="104">
        <f t="shared" si="41"/>
        <v>1210</v>
      </c>
      <c r="AM166" s="101">
        <f t="shared" ref="AM166:AM229" si="42">AG166+AH166+AI166+AJ166+AK166+AL166</f>
        <v>7260</v>
      </c>
      <c r="AN166" s="100" t="s">
        <v>75</v>
      </c>
      <c r="AO166" s="47"/>
      <c r="AP166" s="47"/>
      <c r="AQ166" s="49"/>
      <c r="AR166" s="68"/>
      <c r="AS166" s="68"/>
      <c r="AT166" s="68"/>
      <c r="AU166" s="68"/>
      <c r="AV166" s="68"/>
      <c r="AW166" s="68"/>
      <c r="AX166" s="172"/>
      <c r="AY166" s="47"/>
      <c r="AZ166" s="47"/>
      <c r="BA166" s="47"/>
      <c r="BB166" s="47"/>
      <c r="BC166" s="47"/>
      <c r="BD166" s="47"/>
      <c r="BE166" s="47"/>
    </row>
    <row r="167" spans="1:57" s="26" customFormat="1" ht="25.5" hidden="1" customHeight="1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>
        <v>0</v>
      </c>
      <c r="S167" s="102">
        <v>5</v>
      </c>
      <c r="T167" s="102">
        <v>4</v>
      </c>
      <c r="U167" s="102">
        <v>0</v>
      </c>
      <c r="V167" s="102">
        <v>2</v>
      </c>
      <c r="W167" s="102">
        <v>0</v>
      </c>
      <c r="X167" s="102">
        <v>0</v>
      </c>
      <c r="Y167" s="102">
        <v>3</v>
      </c>
      <c r="Z167" s="102">
        <v>0</v>
      </c>
      <c r="AA167" s="102">
        <v>0</v>
      </c>
      <c r="AB167" s="107" t="s">
        <v>24</v>
      </c>
      <c r="AC167" s="100" t="s">
        <v>4</v>
      </c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1">
        <f t="shared" si="42"/>
        <v>0</v>
      </c>
      <c r="AN167" s="100"/>
      <c r="AQ167" s="49">
        <v>900</v>
      </c>
      <c r="AR167" s="59"/>
      <c r="AS167" s="59"/>
      <c r="AT167" s="59"/>
      <c r="AU167" s="59"/>
      <c r="AV167" s="59"/>
      <c r="AW167" s="59"/>
      <c r="AX167" s="62"/>
    </row>
    <row r="168" spans="1:57" s="26" customFormat="1" ht="31.5" hidden="1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>
        <v>0</v>
      </c>
      <c r="S168" s="102">
        <v>5</v>
      </c>
      <c r="T168" s="102">
        <v>4</v>
      </c>
      <c r="U168" s="102">
        <v>0</v>
      </c>
      <c r="V168" s="102">
        <v>2</v>
      </c>
      <c r="W168" s="102">
        <v>0</v>
      </c>
      <c r="X168" s="102">
        <v>0</v>
      </c>
      <c r="Y168" s="102">
        <v>3</v>
      </c>
      <c r="Z168" s="102">
        <v>0</v>
      </c>
      <c r="AA168" s="102">
        <v>0</v>
      </c>
      <c r="AB168" s="107" t="s">
        <v>25</v>
      </c>
      <c r="AC168" s="100" t="s">
        <v>4</v>
      </c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1">
        <f t="shared" si="42"/>
        <v>0</v>
      </c>
      <c r="AN168" s="100"/>
      <c r="AQ168" s="49"/>
      <c r="AR168" s="59"/>
      <c r="AS168" s="59"/>
      <c r="AT168" s="59"/>
      <c r="AU168" s="59"/>
      <c r="AV168" s="59"/>
      <c r="AW168" s="59"/>
      <c r="AX168" s="62"/>
    </row>
    <row r="169" spans="1:57" s="26" customFormat="1" ht="31.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>
        <v>0</v>
      </c>
      <c r="S169" s="102">
        <v>5</v>
      </c>
      <c r="T169" s="102">
        <v>4</v>
      </c>
      <c r="U169" s="102">
        <v>0</v>
      </c>
      <c r="V169" s="102">
        <v>2</v>
      </c>
      <c r="W169" s="102">
        <v>0</v>
      </c>
      <c r="X169" s="102">
        <v>0</v>
      </c>
      <c r="Y169" s="102">
        <v>3</v>
      </c>
      <c r="Z169" s="102">
        <v>0</v>
      </c>
      <c r="AA169" s="102">
        <v>0</v>
      </c>
      <c r="AB169" s="107" t="s">
        <v>26</v>
      </c>
      <c r="AC169" s="100" t="s">
        <v>4</v>
      </c>
      <c r="AD169" s="104">
        <v>1020</v>
      </c>
      <c r="AE169" s="104">
        <v>1020</v>
      </c>
      <c r="AF169" s="104">
        <v>1020</v>
      </c>
      <c r="AG169" s="104">
        <v>1210</v>
      </c>
      <c r="AH169" s="104">
        <v>1210</v>
      </c>
      <c r="AI169" s="104">
        <v>1210</v>
      </c>
      <c r="AJ169" s="104">
        <v>1210</v>
      </c>
      <c r="AK169" s="104">
        <v>1210</v>
      </c>
      <c r="AL169" s="104">
        <v>1210</v>
      </c>
      <c r="AM169" s="101">
        <f t="shared" si="42"/>
        <v>7260</v>
      </c>
      <c r="AN169" s="100"/>
      <c r="AQ169" s="49"/>
      <c r="AR169" s="59"/>
      <c r="AS169" s="59"/>
      <c r="AT169" s="59"/>
      <c r="AU169" s="59"/>
      <c r="AV169" s="59"/>
      <c r="AW169" s="59"/>
      <c r="AX169" s="62"/>
    </row>
    <row r="170" spans="1:57" s="26" customFormat="1" ht="31.5" hidden="1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7" t="s">
        <v>27</v>
      </c>
      <c r="AC170" s="100" t="s">
        <v>4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1">
        <f t="shared" si="42"/>
        <v>0</v>
      </c>
      <c r="AN170" s="100"/>
      <c r="AQ170" s="49">
        <f>AQ171+AQ172+AQ173</f>
        <v>100</v>
      </c>
      <c r="AR170" s="59"/>
      <c r="AS170" s="59"/>
      <c r="AT170" s="59"/>
      <c r="AU170" s="59"/>
      <c r="AV170" s="59"/>
      <c r="AW170" s="59"/>
      <c r="AX170" s="62"/>
    </row>
    <row r="171" spans="1:57" s="26" customFormat="1" ht="57" customHeight="1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>
        <v>0</v>
      </c>
      <c r="S171" s="102">
        <v>5</v>
      </c>
      <c r="T171" s="102">
        <v>4</v>
      </c>
      <c r="U171" s="102">
        <v>0</v>
      </c>
      <c r="V171" s="102">
        <v>2</v>
      </c>
      <c r="W171" s="102">
        <v>0</v>
      </c>
      <c r="X171" s="102">
        <v>0</v>
      </c>
      <c r="Y171" s="102">
        <v>3</v>
      </c>
      <c r="Z171" s="102">
        <v>0</v>
      </c>
      <c r="AA171" s="102">
        <v>1</v>
      </c>
      <c r="AB171" s="103" t="s">
        <v>141</v>
      </c>
      <c r="AC171" s="100" t="s">
        <v>28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1">
        <f t="shared" si="42"/>
        <v>0</v>
      </c>
      <c r="AN171" s="100"/>
      <c r="AQ171" s="49"/>
      <c r="AR171" s="59"/>
      <c r="AS171" s="59"/>
      <c r="AT171" s="59"/>
      <c r="AU171" s="59"/>
      <c r="AV171" s="59"/>
      <c r="AW171" s="59"/>
      <c r="AX171" s="62"/>
    </row>
    <row r="172" spans="1:57" s="26" customFormat="1" ht="31.5" x14ac:dyDescent="0.25">
      <c r="A172" s="102">
        <v>6</v>
      </c>
      <c r="B172" s="102">
        <v>0</v>
      </c>
      <c r="C172" s="102">
        <v>2</v>
      </c>
      <c r="D172" s="102">
        <v>0</v>
      </c>
      <c r="E172" s="102">
        <v>1</v>
      </c>
      <c r="F172" s="102">
        <v>1</v>
      </c>
      <c r="G172" s="102">
        <v>3</v>
      </c>
      <c r="H172" s="102">
        <v>0</v>
      </c>
      <c r="I172" s="102">
        <v>5</v>
      </c>
      <c r="J172" s="102">
        <v>4</v>
      </c>
      <c r="K172" s="102">
        <v>0</v>
      </c>
      <c r="L172" s="102">
        <v>2</v>
      </c>
      <c r="M172" s="102">
        <v>2</v>
      </c>
      <c r="N172" s="102">
        <v>0</v>
      </c>
      <c r="O172" s="102">
        <v>0</v>
      </c>
      <c r="P172" s="102">
        <v>4</v>
      </c>
      <c r="Q172" s="102" t="s">
        <v>56</v>
      </c>
      <c r="R172" s="102">
        <v>0</v>
      </c>
      <c r="S172" s="102">
        <v>5</v>
      </c>
      <c r="T172" s="102">
        <v>4</v>
      </c>
      <c r="U172" s="102">
        <v>0</v>
      </c>
      <c r="V172" s="102">
        <v>2</v>
      </c>
      <c r="W172" s="102">
        <v>0</v>
      </c>
      <c r="X172" s="102">
        <v>0</v>
      </c>
      <c r="Y172" s="102">
        <v>4</v>
      </c>
      <c r="Z172" s="102">
        <v>0</v>
      </c>
      <c r="AA172" s="102">
        <v>0</v>
      </c>
      <c r="AB172" s="103" t="s">
        <v>142</v>
      </c>
      <c r="AC172" s="100" t="s">
        <v>4</v>
      </c>
      <c r="AD172" s="104">
        <f t="shared" ref="AD172:AL172" si="43">AD173+AD174+AD175</f>
        <v>100</v>
      </c>
      <c r="AE172" s="104">
        <f t="shared" si="43"/>
        <v>100</v>
      </c>
      <c r="AF172" s="104">
        <f t="shared" si="43"/>
        <v>100</v>
      </c>
      <c r="AG172" s="104">
        <f t="shared" si="43"/>
        <v>100</v>
      </c>
      <c r="AH172" s="104">
        <f t="shared" si="43"/>
        <v>100</v>
      </c>
      <c r="AI172" s="104">
        <f t="shared" si="43"/>
        <v>100</v>
      </c>
      <c r="AJ172" s="104">
        <f t="shared" si="43"/>
        <v>100</v>
      </c>
      <c r="AK172" s="104">
        <f t="shared" si="43"/>
        <v>100</v>
      </c>
      <c r="AL172" s="104">
        <f t="shared" si="43"/>
        <v>100</v>
      </c>
      <c r="AM172" s="101">
        <f t="shared" si="42"/>
        <v>600</v>
      </c>
      <c r="AN172" s="100" t="s">
        <v>75</v>
      </c>
      <c r="AQ172" s="49"/>
      <c r="AR172" s="59"/>
      <c r="AS172" s="59"/>
      <c r="AT172" s="59"/>
      <c r="AU172" s="59"/>
      <c r="AV172" s="59"/>
      <c r="AW172" s="59"/>
      <c r="AX172" s="62"/>
    </row>
    <row r="173" spans="1:57" s="26" customFormat="1" ht="31.5" hidden="1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7" t="s">
        <v>24</v>
      </c>
      <c r="AC173" s="100" t="s">
        <v>4</v>
      </c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1">
        <f t="shared" si="42"/>
        <v>0</v>
      </c>
      <c r="AN173" s="100"/>
      <c r="AQ173" s="49">
        <v>100</v>
      </c>
      <c r="AR173" s="59"/>
      <c r="AS173" s="59"/>
      <c r="AT173" s="59"/>
      <c r="AU173" s="59"/>
      <c r="AV173" s="59"/>
      <c r="AW173" s="59"/>
      <c r="AX173" s="62"/>
    </row>
    <row r="174" spans="1:57" s="26" customFormat="1" ht="31.5" hidden="1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7" t="s">
        <v>25</v>
      </c>
      <c r="AC174" s="100" t="s">
        <v>4</v>
      </c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1">
        <f t="shared" si="42"/>
        <v>0</v>
      </c>
      <c r="AN174" s="100"/>
      <c r="AQ174" s="49"/>
      <c r="AR174" s="59"/>
      <c r="AS174" s="59"/>
      <c r="AT174" s="59"/>
      <c r="AU174" s="59"/>
      <c r="AV174" s="59"/>
      <c r="AW174" s="59"/>
      <c r="AX174" s="62"/>
    </row>
    <row r="175" spans="1:57" s="26" customFormat="1" ht="31.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>
        <v>0</v>
      </c>
      <c r="S175" s="102">
        <v>5</v>
      </c>
      <c r="T175" s="102">
        <v>4</v>
      </c>
      <c r="U175" s="102">
        <v>0</v>
      </c>
      <c r="V175" s="102">
        <v>2</v>
      </c>
      <c r="W175" s="102">
        <v>0</v>
      </c>
      <c r="X175" s="102">
        <v>0</v>
      </c>
      <c r="Y175" s="102">
        <v>4</v>
      </c>
      <c r="Z175" s="102">
        <v>0</v>
      </c>
      <c r="AA175" s="102">
        <v>0</v>
      </c>
      <c r="AB175" s="107" t="s">
        <v>26</v>
      </c>
      <c r="AC175" s="100" t="s">
        <v>4</v>
      </c>
      <c r="AD175" s="104">
        <v>100</v>
      </c>
      <c r="AE175" s="104">
        <v>100</v>
      </c>
      <c r="AF175" s="104">
        <v>100</v>
      </c>
      <c r="AG175" s="104">
        <v>100</v>
      </c>
      <c r="AH175" s="104">
        <v>100</v>
      </c>
      <c r="AI175" s="104">
        <v>100</v>
      </c>
      <c r="AJ175" s="104">
        <v>100</v>
      </c>
      <c r="AK175" s="104">
        <v>100</v>
      </c>
      <c r="AL175" s="104">
        <v>100</v>
      </c>
      <c r="AM175" s="101">
        <f t="shared" si="42"/>
        <v>600</v>
      </c>
      <c r="AN175" s="100"/>
      <c r="AQ175" s="49"/>
      <c r="AR175" s="59"/>
      <c r="AS175" s="59"/>
      <c r="AT175" s="59"/>
      <c r="AU175" s="59"/>
      <c r="AV175" s="59"/>
      <c r="AW175" s="59"/>
      <c r="AX175" s="62"/>
    </row>
    <row r="176" spans="1:57" s="26" customFormat="1" ht="36.75" customHeight="1" thickBot="1" x14ac:dyDescent="0.3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>
        <v>0</v>
      </c>
      <c r="S176" s="102">
        <v>5</v>
      </c>
      <c r="T176" s="102">
        <v>4</v>
      </c>
      <c r="U176" s="102">
        <v>0</v>
      </c>
      <c r="V176" s="102">
        <v>2</v>
      </c>
      <c r="W176" s="102">
        <v>0</v>
      </c>
      <c r="X176" s="102">
        <v>0</v>
      </c>
      <c r="Y176" s="102">
        <v>4</v>
      </c>
      <c r="Z176" s="102">
        <v>0</v>
      </c>
      <c r="AA176" s="102">
        <v>1</v>
      </c>
      <c r="AB176" s="103" t="s">
        <v>143</v>
      </c>
      <c r="AC176" s="100" t="s">
        <v>31</v>
      </c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1">
        <f t="shared" si="42"/>
        <v>0</v>
      </c>
      <c r="AN176" s="100"/>
      <c r="AQ176" s="49"/>
      <c r="AR176" s="75"/>
      <c r="AS176" s="75"/>
      <c r="AT176" s="75"/>
      <c r="AU176" s="75"/>
      <c r="AV176" s="75"/>
      <c r="AW176" s="75"/>
      <c r="AX176" s="166"/>
    </row>
    <row r="177" spans="1:43" s="26" customFormat="1" ht="19.5" hidden="1" thickBot="1" x14ac:dyDescent="0.3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>
        <v>0</v>
      </c>
      <c r="S177" s="102">
        <v>5</v>
      </c>
      <c r="T177" s="102">
        <v>4</v>
      </c>
      <c r="U177" s="102">
        <v>0</v>
      </c>
      <c r="V177" s="102">
        <v>2</v>
      </c>
      <c r="W177" s="102">
        <v>0</v>
      </c>
      <c r="X177" s="102">
        <v>0</v>
      </c>
      <c r="Y177" s="102">
        <v>4</v>
      </c>
      <c r="Z177" s="102">
        <v>0</v>
      </c>
      <c r="AA177" s="102">
        <v>1</v>
      </c>
      <c r="AB177" s="103"/>
      <c r="AC177" s="100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1">
        <f t="shared" si="42"/>
        <v>0</v>
      </c>
      <c r="AN177" s="100"/>
      <c r="AQ177" s="49"/>
    </row>
    <row r="178" spans="1:43" s="26" customFormat="1" ht="19.5" hidden="1" thickBot="1" x14ac:dyDescent="0.3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>
        <v>0</v>
      </c>
      <c r="S178" s="102">
        <v>5</v>
      </c>
      <c r="T178" s="102">
        <v>4</v>
      </c>
      <c r="U178" s="102">
        <v>0</v>
      </c>
      <c r="V178" s="102">
        <v>2</v>
      </c>
      <c r="W178" s="102">
        <v>0</v>
      </c>
      <c r="X178" s="102">
        <v>0</v>
      </c>
      <c r="Y178" s="102">
        <v>4</v>
      </c>
      <c r="Z178" s="102">
        <v>0</v>
      </c>
      <c r="AA178" s="102">
        <v>1</v>
      </c>
      <c r="AB178" s="103"/>
      <c r="AC178" s="100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1">
        <f t="shared" si="42"/>
        <v>0</v>
      </c>
      <c r="AN178" s="100"/>
      <c r="AQ178" s="49"/>
    </row>
    <row r="179" spans="1:43" s="26" customFormat="1" ht="19.5" hidden="1" thickBot="1" x14ac:dyDescent="0.3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>
        <v>0</v>
      </c>
      <c r="S179" s="102">
        <v>5</v>
      </c>
      <c r="T179" s="102">
        <v>4</v>
      </c>
      <c r="U179" s="102">
        <v>0</v>
      </c>
      <c r="V179" s="102">
        <v>2</v>
      </c>
      <c r="W179" s="102">
        <v>0</v>
      </c>
      <c r="X179" s="102">
        <v>0</v>
      </c>
      <c r="Y179" s="102">
        <v>4</v>
      </c>
      <c r="Z179" s="102">
        <v>0</v>
      </c>
      <c r="AA179" s="102">
        <v>1</v>
      </c>
      <c r="AB179" s="103"/>
      <c r="AC179" s="100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1">
        <f t="shared" si="42"/>
        <v>0</v>
      </c>
      <c r="AN179" s="100"/>
      <c r="AQ179" s="49"/>
    </row>
    <row r="180" spans="1:43" s="26" customFormat="1" ht="19.5" hidden="1" thickBot="1" x14ac:dyDescent="0.3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>
        <v>0</v>
      </c>
      <c r="S180" s="102">
        <v>5</v>
      </c>
      <c r="T180" s="102">
        <v>4</v>
      </c>
      <c r="U180" s="102">
        <v>0</v>
      </c>
      <c r="V180" s="102">
        <v>2</v>
      </c>
      <c r="W180" s="102">
        <v>0</v>
      </c>
      <c r="X180" s="102">
        <v>0</v>
      </c>
      <c r="Y180" s="102">
        <v>4</v>
      </c>
      <c r="Z180" s="102">
        <v>0</v>
      </c>
      <c r="AA180" s="102">
        <v>1</v>
      </c>
      <c r="AB180" s="103"/>
      <c r="AC180" s="100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1">
        <f t="shared" si="42"/>
        <v>0</v>
      </c>
      <c r="AN180" s="100"/>
      <c r="AQ180" s="49"/>
    </row>
    <row r="181" spans="1:43" s="26" customFormat="1" ht="19.5" hidden="1" thickBot="1" x14ac:dyDescent="0.3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>
        <v>0</v>
      </c>
      <c r="S181" s="102">
        <v>5</v>
      </c>
      <c r="T181" s="102">
        <v>4</v>
      </c>
      <c r="U181" s="102">
        <v>0</v>
      </c>
      <c r="V181" s="102">
        <v>2</v>
      </c>
      <c r="W181" s="102">
        <v>0</v>
      </c>
      <c r="X181" s="102">
        <v>0</v>
      </c>
      <c r="Y181" s="102">
        <v>4</v>
      </c>
      <c r="Z181" s="102">
        <v>0</v>
      </c>
      <c r="AA181" s="102">
        <v>1</v>
      </c>
      <c r="AB181" s="103"/>
      <c r="AC181" s="100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1">
        <f t="shared" si="42"/>
        <v>0</v>
      </c>
      <c r="AN181" s="100"/>
      <c r="AQ181" s="49"/>
    </row>
    <row r="182" spans="1:43" s="26" customFormat="1" ht="19.5" hidden="1" thickBot="1" x14ac:dyDescent="0.3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>
        <v>0</v>
      </c>
      <c r="S182" s="102">
        <v>5</v>
      </c>
      <c r="T182" s="102">
        <v>4</v>
      </c>
      <c r="U182" s="102">
        <v>0</v>
      </c>
      <c r="V182" s="102">
        <v>2</v>
      </c>
      <c r="W182" s="102">
        <v>0</v>
      </c>
      <c r="X182" s="102">
        <v>0</v>
      </c>
      <c r="Y182" s="102">
        <v>4</v>
      </c>
      <c r="Z182" s="102">
        <v>0</v>
      </c>
      <c r="AA182" s="102">
        <v>1</v>
      </c>
      <c r="AB182" s="103"/>
      <c r="AC182" s="100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1">
        <f t="shared" si="42"/>
        <v>0</v>
      </c>
      <c r="AN182" s="100"/>
      <c r="AQ182" s="49"/>
    </row>
    <row r="183" spans="1:43" s="26" customFormat="1" ht="19.5" hidden="1" thickBot="1" x14ac:dyDescent="0.3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>
        <v>0</v>
      </c>
      <c r="S183" s="102">
        <v>5</v>
      </c>
      <c r="T183" s="102">
        <v>4</v>
      </c>
      <c r="U183" s="102">
        <v>0</v>
      </c>
      <c r="V183" s="102">
        <v>2</v>
      </c>
      <c r="W183" s="102">
        <v>0</v>
      </c>
      <c r="X183" s="102">
        <v>0</v>
      </c>
      <c r="Y183" s="102">
        <v>4</v>
      </c>
      <c r="Z183" s="102">
        <v>0</v>
      </c>
      <c r="AA183" s="102">
        <v>1</v>
      </c>
      <c r="AB183" s="103"/>
      <c r="AC183" s="100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1">
        <f t="shared" si="42"/>
        <v>0</v>
      </c>
      <c r="AN183" s="100"/>
      <c r="AQ183" s="49"/>
    </row>
    <row r="184" spans="1:43" s="26" customFormat="1" ht="19.5" hidden="1" thickBot="1" x14ac:dyDescent="0.3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>
        <v>0</v>
      </c>
      <c r="S184" s="102">
        <v>5</v>
      </c>
      <c r="T184" s="102">
        <v>4</v>
      </c>
      <c r="U184" s="102">
        <v>0</v>
      </c>
      <c r="V184" s="102">
        <v>2</v>
      </c>
      <c r="W184" s="102">
        <v>0</v>
      </c>
      <c r="X184" s="102">
        <v>0</v>
      </c>
      <c r="Y184" s="102">
        <v>4</v>
      </c>
      <c r="Z184" s="102">
        <v>0</v>
      </c>
      <c r="AA184" s="102">
        <v>1</v>
      </c>
      <c r="AB184" s="103"/>
      <c r="AC184" s="100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1">
        <f t="shared" si="42"/>
        <v>0</v>
      </c>
      <c r="AN184" s="100"/>
      <c r="AQ184" s="49"/>
    </row>
    <row r="185" spans="1:43" s="26" customFormat="1" ht="19.5" hidden="1" thickBot="1" x14ac:dyDescent="0.3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>
        <v>0</v>
      </c>
      <c r="S185" s="102">
        <v>5</v>
      </c>
      <c r="T185" s="102">
        <v>4</v>
      </c>
      <c r="U185" s="102">
        <v>0</v>
      </c>
      <c r="V185" s="102">
        <v>2</v>
      </c>
      <c r="W185" s="102">
        <v>0</v>
      </c>
      <c r="X185" s="102">
        <v>0</v>
      </c>
      <c r="Y185" s="102">
        <v>4</v>
      </c>
      <c r="Z185" s="102">
        <v>0</v>
      </c>
      <c r="AA185" s="102">
        <v>1</v>
      </c>
      <c r="AB185" s="103"/>
      <c r="AC185" s="100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1">
        <f t="shared" si="42"/>
        <v>0</v>
      </c>
      <c r="AN185" s="100"/>
      <c r="AQ185" s="49"/>
    </row>
    <row r="186" spans="1:43" s="26" customFormat="1" ht="19.5" hidden="1" thickBot="1" x14ac:dyDescent="0.3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>
        <v>0</v>
      </c>
      <c r="S186" s="102">
        <v>5</v>
      </c>
      <c r="T186" s="102">
        <v>4</v>
      </c>
      <c r="U186" s="102">
        <v>0</v>
      </c>
      <c r="V186" s="102">
        <v>2</v>
      </c>
      <c r="W186" s="102">
        <v>0</v>
      </c>
      <c r="X186" s="102">
        <v>0</v>
      </c>
      <c r="Y186" s="102">
        <v>4</v>
      </c>
      <c r="Z186" s="102">
        <v>0</v>
      </c>
      <c r="AA186" s="102">
        <v>1</v>
      </c>
      <c r="AB186" s="103"/>
      <c r="AC186" s="100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1">
        <f t="shared" si="42"/>
        <v>0</v>
      </c>
      <c r="AN186" s="100"/>
      <c r="AQ186" s="49"/>
    </row>
    <row r="187" spans="1:43" s="26" customFormat="1" ht="19.5" hidden="1" thickBot="1" x14ac:dyDescent="0.3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>
        <v>0</v>
      </c>
      <c r="S187" s="102">
        <v>5</v>
      </c>
      <c r="T187" s="102">
        <v>4</v>
      </c>
      <c r="U187" s="102">
        <v>0</v>
      </c>
      <c r="V187" s="102">
        <v>2</v>
      </c>
      <c r="W187" s="102">
        <v>0</v>
      </c>
      <c r="X187" s="102">
        <v>0</v>
      </c>
      <c r="Y187" s="102">
        <v>4</v>
      </c>
      <c r="Z187" s="102">
        <v>0</v>
      </c>
      <c r="AA187" s="102">
        <v>1</v>
      </c>
      <c r="AB187" s="103"/>
      <c r="AC187" s="100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1">
        <f t="shared" si="42"/>
        <v>0</v>
      </c>
      <c r="AN187" s="100"/>
      <c r="AQ187" s="49"/>
    </row>
    <row r="188" spans="1:43" s="26" customFormat="1" ht="19.5" hidden="1" thickBot="1" x14ac:dyDescent="0.3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>
        <v>0</v>
      </c>
      <c r="S188" s="102">
        <v>5</v>
      </c>
      <c r="T188" s="102">
        <v>4</v>
      </c>
      <c r="U188" s="102">
        <v>0</v>
      </c>
      <c r="V188" s="102">
        <v>2</v>
      </c>
      <c r="W188" s="102">
        <v>0</v>
      </c>
      <c r="X188" s="102">
        <v>0</v>
      </c>
      <c r="Y188" s="102">
        <v>4</v>
      </c>
      <c r="Z188" s="102">
        <v>0</v>
      </c>
      <c r="AA188" s="102">
        <v>1</v>
      </c>
      <c r="AB188" s="103"/>
      <c r="AC188" s="100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1">
        <f t="shared" si="42"/>
        <v>0</v>
      </c>
      <c r="AN188" s="100"/>
      <c r="AQ188" s="49"/>
    </row>
    <row r="189" spans="1:43" s="26" customFormat="1" ht="19.5" hidden="1" thickBot="1" x14ac:dyDescent="0.3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>
        <v>0</v>
      </c>
      <c r="S189" s="102">
        <v>5</v>
      </c>
      <c r="T189" s="102">
        <v>4</v>
      </c>
      <c r="U189" s="102">
        <v>0</v>
      </c>
      <c r="V189" s="102">
        <v>2</v>
      </c>
      <c r="W189" s="102">
        <v>0</v>
      </c>
      <c r="X189" s="102">
        <v>0</v>
      </c>
      <c r="Y189" s="102">
        <v>4</v>
      </c>
      <c r="Z189" s="102">
        <v>0</v>
      </c>
      <c r="AA189" s="102">
        <v>1</v>
      </c>
      <c r="AB189" s="103"/>
      <c r="AC189" s="100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1">
        <f t="shared" si="42"/>
        <v>0</v>
      </c>
      <c r="AN189" s="100"/>
      <c r="AQ189" s="49"/>
    </row>
    <row r="190" spans="1:43" s="26" customFormat="1" ht="19.5" hidden="1" thickBot="1" x14ac:dyDescent="0.3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>
        <v>0</v>
      </c>
      <c r="S190" s="102">
        <v>5</v>
      </c>
      <c r="T190" s="102">
        <v>4</v>
      </c>
      <c r="U190" s="102">
        <v>0</v>
      </c>
      <c r="V190" s="102">
        <v>2</v>
      </c>
      <c r="W190" s="102">
        <v>0</v>
      </c>
      <c r="X190" s="102">
        <v>0</v>
      </c>
      <c r="Y190" s="102">
        <v>4</v>
      </c>
      <c r="Z190" s="102">
        <v>0</v>
      </c>
      <c r="AA190" s="102">
        <v>1</v>
      </c>
      <c r="AB190" s="103"/>
      <c r="AC190" s="100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1">
        <f t="shared" si="42"/>
        <v>0</v>
      </c>
      <c r="AN190" s="100"/>
      <c r="AQ190" s="49"/>
    </row>
    <row r="191" spans="1:43" s="26" customFormat="1" ht="19.5" hidden="1" thickBot="1" x14ac:dyDescent="0.3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>
        <v>0</v>
      </c>
      <c r="S191" s="102">
        <v>5</v>
      </c>
      <c r="T191" s="102">
        <v>4</v>
      </c>
      <c r="U191" s="102">
        <v>0</v>
      </c>
      <c r="V191" s="102">
        <v>2</v>
      </c>
      <c r="W191" s="102">
        <v>0</v>
      </c>
      <c r="X191" s="102">
        <v>0</v>
      </c>
      <c r="Y191" s="102">
        <v>4</v>
      </c>
      <c r="Z191" s="102">
        <v>0</v>
      </c>
      <c r="AA191" s="102">
        <v>1</v>
      </c>
      <c r="AB191" s="103"/>
      <c r="AC191" s="100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1">
        <f t="shared" si="42"/>
        <v>0</v>
      </c>
      <c r="AN191" s="100"/>
      <c r="AQ191" s="49"/>
    </row>
    <row r="192" spans="1:43" s="26" customFormat="1" ht="16.5" hidden="1" thickBot="1" x14ac:dyDescent="0.3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>
        <v>0</v>
      </c>
      <c r="S192" s="102">
        <v>5</v>
      </c>
      <c r="T192" s="102">
        <v>4</v>
      </c>
      <c r="U192" s="102">
        <v>0</v>
      </c>
      <c r="V192" s="102">
        <v>2</v>
      </c>
      <c r="W192" s="102">
        <v>0</v>
      </c>
      <c r="X192" s="102">
        <v>0</v>
      </c>
      <c r="Y192" s="102">
        <v>4</v>
      </c>
      <c r="Z192" s="102">
        <v>0</v>
      </c>
      <c r="AA192" s="102">
        <v>1</v>
      </c>
      <c r="AB192" s="103"/>
      <c r="AC192" s="100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1">
        <f t="shared" si="42"/>
        <v>0</v>
      </c>
      <c r="AN192" s="100"/>
      <c r="AQ192" s="54"/>
    </row>
    <row r="193" spans="1:43" s="26" customFormat="1" ht="16.5" hidden="1" thickBot="1" x14ac:dyDescent="0.3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>
        <v>0</v>
      </c>
      <c r="S193" s="102">
        <v>5</v>
      </c>
      <c r="T193" s="102">
        <v>4</v>
      </c>
      <c r="U193" s="102">
        <v>0</v>
      </c>
      <c r="V193" s="102">
        <v>2</v>
      </c>
      <c r="W193" s="102">
        <v>0</v>
      </c>
      <c r="X193" s="102">
        <v>0</v>
      </c>
      <c r="Y193" s="102">
        <v>4</v>
      </c>
      <c r="Z193" s="102">
        <v>0</v>
      </c>
      <c r="AA193" s="102">
        <v>1</v>
      </c>
      <c r="AB193" s="103"/>
      <c r="AC193" s="100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1">
        <f t="shared" si="42"/>
        <v>0</v>
      </c>
      <c r="AN193" s="100"/>
      <c r="AQ193" s="54"/>
    </row>
    <row r="194" spans="1:43" s="26" customFormat="1" ht="16.5" hidden="1" thickBot="1" x14ac:dyDescent="0.3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>
        <v>0</v>
      </c>
      <c r="S194" s="102">
        <v>5</v>
      </c>
      <c r="T194" s="102">
        <v>4</v>
      </c>
      <c r="U194" s="102">
        <v>0</v>
      </c>
      <c r="V194" s="102">
        <v>2</v>
      </c>
      <c r="W194" s="102">
        <v>0</v>
      </c>
      <c r="X194" s="102">
        <v>0</v>
      </c>
      <c r="Y194" s="102">
        <v>4</v>
      </c>
      <c r="Z194" s="102">
        <v>0</v>
      </c>
      <c r="AA194" s="102">
        <v>1</v>
      </c>
      <c r="AB194" s="103"/>
      <c r="AC194" s="100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1">
        <f t="shared" si="42"/>
        <v>0</v>
      </c>
      <c r="AN194" s="100"/>
      <c r="AQ194" s="54"/>
    </row>
    <row r="195" spans="1:43" s="26" customFormat="1" ht="16.5" hidden="1" thickBot="1" x14ac:dyDescent="0.3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>
        <v>0</v>
      </c>
      <c r="S195" s="102">
        <v>5</v>
      </c>
      <c r="T195" s="102">
        <v>4</v>
      </c>
      <c r="U195" s="102">
        <v>0</v>
      </c>
      <c r="V195" s="102">
        <v>2</v>
      </c>
      <c r="W195" s="102">
        <v>0</v>
      </c>
      <c r="X195" s="102">
        <v>0</v>
      </c>
      <c r="Y195" s="102">
        <v>4</v>
      </c>
      <c r="Z195" s="102">
        <v>0</v>
      </c>
      <c r="AA195" s="102">
        <v>1</v>
      </c>
      <c r="AB195" s="103"/>
      <c r="AC195" s="100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1">
        <f t="shared" si="42"/>
        <v>0</v>
      </c>
      <c r="AN195" s="100"/>
      <c r="AQ195" s="54"/>
    </row>
    <row r="196" spans="1:43" s="26" customFormat="1" ht="16.5" hidden="1" thickBot="1" x14ac:dyDescent="0.3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>
        <v>0</v>
      </c>
      <c r="S196" s="102">
        <v>5</v>
      </c>
      <c r="T196" s="102">
        <v>4</v>
      </c>
      <c r="U196" s="102">
        <v>0</v>
      </c>
      <c r="V196" s="102">
        <v>2</v>
      </c>
      <c r="W196" s="102">
        <v>0</v>
      </c>
      <c r="X196" s="102">
        <v>0</v>
      </c>
      <c r="Y196" s="102">
        <v>4</v>
      </c>
      <c r="Z196" s="102">
        <v>0</v>
      </c>
      <c r="AA196" s="102">
        <v>1</v>
      </c>
      <c r="AB196" s="103"/>
      <c r="AC196" s="100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1">
        <f t="shared" si="42"/>
        <v>0</v>
      </c>
      <c r="AN196" s="100"/>
      <c r="AQ196" s="54"/>
    </row>
    <row r="197" spans="1:43" s="26" customFormat="1" ht="16.5" hidden="1" thickBot="1" x14ac:dyDescent="0.3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>
        <v>0</v>
      </c>
      <c r="S197" s="102">
        <v>5</v>
      </c>
      <c r="T197" s="102">
        <v>4</v>
      </c>
      <c r="U197" s="102">
        <v>0</v>
      </c>
      <c r="V197" s="102">
        <v>2</v>
      </c>
      <c r="W197" s="102">
        <v>0</v>
      </c>
      <c r="X197" s="102">
        <v>0</v>
      </c>
      <c r="Y197" s="102">
        <v>4</v>
      </c>
      <c r="Z197" s="102">
        <v>0</v>
      </c>
      <c r="AA197" s="102">
        <v>1</v>
      </c>
      <c r="AB197" s="103"/>
      <c r="AC197" s="100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1">
        <f t="shared" si="42"/>
        <v>0</v>
      </c>
      <c r="AN197" s="100"/>
      <c r="AQ197" s="54"/>
    </row>
    <row r="198" spans="1:43" s="26" customFormat="1" ht="16.5" hidden="1" thickBot="1" x14ac:dyDescent="0.3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>
        <v>0</v>
      </c>
      <c r="S198" s="102">
        <v>5</v>
      </c>
      <c r="T198" s="102">
        <v>4</v>
      </c>
      <c r="U198" s="102">
        <v>0</v>
      </c>
      <c r="V198" s="102">
        <v>2</v>
      </c>
      <c r="W198" s="102">
        <v>0</v>
      </c>
      <c r="X198" s="102">
        <v>0</v>
      </c>
      <c r="Y198" s="102">
        <v>4</v>
      </c>
      <c r="Z198" s="102">
        <v>0</v>
      </c>
      <c r="AA198" s="102">
        <v>1</v>
      </c>
      <c r="AB198" s="103"/>
      <c r="AC198" s="100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1">
        <f t="shared" si="42"/>
        <v>0</v>
      </c>
      <c r="AN198" s="100"/>
      <c r="AQ198" s="54"/>
    </row>
    <row r="199" spans="1:43" s="26" customFormat="1" ht="16.5" hidden="1" thickBot="1" x14ac:dyDescent="0.3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>
        <v>0</v>
      </c>
      <c r="S199" s="102">
        <v>5</v>
      </c>
      <c r="T199" s="102">
        <v>4</v>
      </c>
      <c r="U199" s="102">
        <v>0</v>
      </c>
      <c r="V199" s="102">
        <v>2</v>
      </c>
      <c r="W199" s="102">
        <v>0</v>
      </c>
      <c r="X199" s="102">
        <v>0</v>
      </c>
      <c r="Y199" s="102">
        <v>4</v>
      </c>
      <c r="Z199" s="102">
        <v>0</v>
      </c>
      <c r="AA199" s="102">
        <v>1</v>
      </c>
      <c r="AB199" s="103"/>
      <c r="AC199" s="100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1">
        <f t="shared" si="42"/>
        <v>0</v>
      </c>
      <c r="AN199" s="100"/>
      <c r="AQ199" s="54"/>
    </row>
    <row r="200" spans="1:43" s="26" customFormat="1" ht="16.5" hidden="1" thickBot="1" x14ac:dyDescent="0.3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>
        <v>0</v>
      </c>
      <c r="S200" s="102">
        <v>5</v>
      </c>
      <c r="T200" s="102">
        <v>4</v>
      </c>
      <c r="U200" s="102">
        <v>0</v>
      </c>
      <c r="V200" s="102">
        <v>2</v>
      </c>
      <c r="W200" s="102">
        <v>0</v>
      </c>
      <c r="X200" s="102">
        <v>0</v>
      </c>
      <c r="Y200" s="102">
        <v>4</v>
      </c>
      <c r="Z200" s="102">
        <v>0</v>
      </c>
      <c r="AA200" s="102">
        <v>1</v>
      </c>
      <c r="AB200" s="103"/>
      <c r="AC200" s="100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1">
        <f t="shared" si="42"/>
        <v>0</v>
      </c>
      <c r="AN200" s="100"/>
      <c r="AQ200" s="54"/>
    </row>
    <row r="201" spans="1:43" s="26" customFormat="1" ht="16.5" hidden="1" thickBot="1" x14ac:dyDescent="0.3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>
        <v>0</v>
      </c>
      <c r="S201" s="102">
        <v>5</v>
      </c>
      <c r="T201" s="102">
        <v>4</v>
      </c>
      <c r="U201" s="102">
        <v>0</v>
      </c>
      <c r="V201" s="102">
        <v>2</v>
      </c>
      <c r="W201" s="102">
        <v>0</v>
      </c>
      <c r="X201" s="102">
        <v>0</v>
      </c>
      <c r="Y201" s="102">
        <v>4</v>
      </c>
      <c r="Z201" s="102">
        <v>0</v>
      </c>
      <c r="AA201" s="102">
        <v>1</v>
      </c>
      <c r="AB201" s="103"/>
      <c r="AC201" s="100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1">
        <f t="shared" si="42"/>
        <v>0</v>
      </c>
      <c r="AN201" s="100"/>
      <c r="AQ201" s="54"/>
    </row>
    <row r="202" spans="1:43" s="26" customFormat="1" ht="16.5" hidden="1" thickBot="1" x14ac:dyDescent="0.3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>
        <v>0</v>
      </c>
      <c r="S202" s="102">
        <v>5</v>
      </c>
      <c r="T202" s="102">
        <v>4</v>
      </c>
      <c r="U202" s="102">
        <v>0</v>
      </c>
      <c r="V202" s="102">
        <v>2</v>
      </c>
      <c r="W202" s="102">
        <v>0</v>
      </c>
      <c r="X202" s="102">
        <v>0</v>
      </c>
      <c r="Y202" s="102">
        <v>4</v>
      </c>
      <c r="Z202" s="102">
        <v>0</v>
      </c>
      <c r="AA202" s="102">
        <v>1</v>
      </c>
      <c r="AB202" s="103"/>
      <c r="AC202" s="100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1">
        <f t="shared" si="42"/>
        <v>0</v>
      </c>
      <c r="AN202" s="100"/>
      <c r="AQ202" s="54"/>
    </row>
    <row r="203" spans="1:43" s="26" customFormat="1" ht="16.5" hidden="1" thickBot="1" x14ac:dyDescent="0.3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>
        <v>0</v>
      </c>
      <c r="S203" s="102">
        <v>5</v>
      </c>
      <c r="T203" s="102">
        <v>4</v>
      </c>
      <c r="U203" s="102">
        <v>0</v>
      </c>
      <c r="V203" s="102">
        <v>2</v>
      </c>
      <c r="W203" s="102">
        <v>0</v>
      </c>
      <c r="X203" s="102">
        <v>0</v>
      </c>
      <c r="Y203" s="102">
        <v>4</v>
      </c>
      <c r="Z203" s="102">
        <v>0</v>
      </c>
      <c r="AA203" s="102">
        <v>1</v>
      </c>
      <c r="AB203" s="103"/>
      <c r="AC203" s="100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1">
        <f t="shared" si="42"/>
        <v>0</v>
      </c>
      <c r="AN203" s="100"/>
      <c r="AQ203" s="54"/>
    </row>
    <row r="204" spans="1:43" s="26" customFormat="1" ht="16.5" hidden="1" thickBot="1" x14ac:dyDescent="0.3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>
        <v>0</v>
      </c>
      <c r="S204" s="102">
        <v>5</v>
      </c>
      <c r="T204" s="102">
        <v>4</v>
      </c>
      <c r="U204" s="102">
        <v>0</v>
      </c>
      <c r="V204" s="102">
        <v>2</v>
      </c>
      <c r="W204" s="102">
        <v>0</v>
      </c>
      <c r="X204" s="102">
        <v>0</v>
      </c>
      <c r="Y204" s="102">
        <v>4</v>
      </c>
      <c r="Z204" s="102">
        <v>0</v>
      </c>
      <c r="AA204" s="102">
        <v>1</v>
      </c>
      <c r="AB204" s="103"/>
      <c r="AC204" s="100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1">
        <f t="shared" si="42"/>
        <v>0</v>
      </c>
      <c r="AN204" s="100"/>
      <c r="AQ204" s="54"/>
    </row>
    <row r="205" spans="1:43" s="26" customFormat="1" ht="16.5" hidden="1" thickBot="1" x14ac:dyDescent="0.3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>
        <v>0</v>
      </c>
      <c r="S205" s="102">
        <v>5</v>
      </c>
      <c r="T205" s="102">
        <v>4</v>
      </c>
      <c r="U205" s="102">
        <v>0</v>
      </c>
      <c r="V205" s="102">
        <v>2</v>
      </c>
      <c r="W205" s="102">
        <v>0</v>
      </c>
      <c r="X205" s="102">
        <v>0</v>
      </c>
      <c r="Y205" s="102">
        <v>4</v>
      </c>
      <c r="Z205" s="102">
        <v>0</v>
      </c>
      <c r="AA205" s="102">
        <v>1</v>
      </c>
      <c r="AB205" s="103"/>
      <c r="AC205" s="100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1">
        <f t="shared" si="42"/>
        <v>0</v>
      </c>
      <c r="AN205" s="100"/>
      <c r="AQ205" s="54"/>
    </row>
    <row r="206" spans="1:43" s="26" customFormat="1" ht="16.5" hidden="1" thickBot="1" x14ac:dyDescent="0.3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>
        <v>0</v>
      </c>
      <c r="S206" s="102">
        <v>5</v>
      </c>
      <c r="T206" s="102">
        <v>4</v>
      </c>
      <c r="U206" s="102">
        <v>0</v>
      </c>
      <c r="V206" s="102">
        <v>2</v>
      </c>
      <c r="W206" s="102">
        <v>0</v>
      </c>
      <c r="X206" s="102">
        <v>0</v>
      </c>
      <c r="Y206" s="102">
        <v>4</v>
      </c>
      <c r="Z206" s="102">
        <v>0</v>
      </c>
      <c r="AA206" s="102">
        <v>1</v>
      </c>
      <c r="AB206" s="103"/>
      <c r="AC206" s="100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1">
        <f t="shared" si="42"/>
        <v>0</v>
      </c>
      <c r="AN206" s="100"/>
      <c r="AQ206" s="54"/>
    </row>
    <row r="207" spans="1:43" s="26" customFormat="1" ht="16.5" hidden="1" thickBot="1" x14ac:dyDescent="0.3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>
        <v>0</v>
      </c>
      <c r="S207" s="102">
        <v>5</v>
      </c>
      <c r="T207" s="102">
        <v>4</v>
      </c>
      <c r="U207" s="102">
        <v>0</v>
      </c>
      <c r="V207" s="102">
        <v>2</v>
      </c>
      <c r="W207" s="102">
        <v>0</v>
      </c>
      <c r="X207" s="102">
        <v>0</v>
      </c>
      <c r="Y207" s="102">
        <v>4</v>
      </c>
      <c r="Z207" s="102">
        <v>0</v>
      </c>
      <c r="AA207" s="102">
        <v>1</v>
      </c>
      <c r="AB207" s="103"/>
      <c r="AC207" s="100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1">
        <f t="shared" si="42"/>
        <v>0</v>
      </c>
      <c r="AN207" s="100"/>
      <c r="AQ207" s="54"/>
    </row>
    <row r="208" spans="1:43" s="26" customFormat="1" ht="16.5" hidden="1" thickBot="1" x14ac:dyDescent="0.3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>
        <v>0</v>
      </c>
      <c r="S208" s="102">
        <v>5</v>
      </c>
      <c r="T208" s="102">
        <v>4</v>
      </c>
      <c r="U208" s="102">
        <v>0</v>
      </c>
      <c r="V208" s="102">
        <v>2</v>
      </c>
      <c r="W208" s="102">
        <v>0</v>
      </c>
      <c r="X208" s="102">
        <v>0</v>
      </c>
      <c r="Y208" s="102">
        <v>4</v>
      </c>
      <c r="Z208" s="102">
        <v>0</v>
      </c>
      <c r="AA208" s="102">
        <v>1</v>
      </c>
      <c r="AB208" s="103"/>
      <c r="AC208" s="100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1">
        <f t="shared" si="42"/>
        <v>0</v>
      </c>
      <c r="AN208" s="100"/>
      <c r="AQ208" s="54"/>
    </row>
    <row r="209" spans="1:43" s="26" customFormat="1" ht="16.5" hidden="1" thickBot="1" x14ac:dyDescent="0.3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>
        <v>0</v>
      </c>
      <c r="S209" s="102">
        <v>5</v>
      </c>
      <c r="T209" s="102">
        <v>4</v>
      </c>
      <c r="U209" s="102">
        <v>0</v>
      </c>
      <c r="V209" s="102">
        <v>2</v>
      </c>
      <c r="W209" s="102">
        <v>0</v>
      </c>
      <c r="X209" s="102">
        <v>0</v>
      </c>
      <c r="Y209" s="102">
        <v>4</v>
      </c>
      <c r="Z209" s="102">
        <v>0</v>
      </c>
      <c r="AA209" s="102">
        <v>1</v>
      </c>
      <c r="AB209" s="103"/>
      <c r="AC209" s="100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1">
        <f t="shared" si="42"/>
        <v>0</v>
      </c>
      <c r="AN209" s="100"/>
      <c r="AQ209" s="54"/>
    </row>
    <row r="210" spans="1:43" s="26" customFormat="1" ht="16.5" hidden="1" thickBot="1" x14ac:dyDescent="0.3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>
        <v>0</v>
      </c>
      <c r="S210" s="102">
        <v>5</v>
      </c>
      <c r="T210" s="102">
        <v>4</v>
      </c>
      <c r="U210" s="102">
        <v>0</v>
      </c>
      <c r="V210" s="102">
        <v>2</v>
      </c>
      <c r="W210" s="102">
        <v>0</v>
      </c>
      <c r="X210" s="102">
        <v>0</v>
      </c>
      <c r="Y210" s="102">
        <v>4</v>
      </c>
      <c r="Z210" s="102">
        <v>0</v>
      </c>
      <c r="AA210" s="102">
        <v>1</v>
      </c>
      <c r="AB210" s="103"/>
      <c r="AC210" s="100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1">
        <f t="shared" si="42"/>
        <v>0</v>
      </c>
      <c r="AN210" s="100"/>
      <c r="AQ210" s="54"/>
    </row>
    <row r="211" spans="1:43" s="26" customFormat="1" ht="16.5" hidden="1" thickBot="1" x14ac:dyDescent="0.3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>
        <v>0</v>
      </c>
      <c r="S211" s="102">
        <v>5</v>
      </c>
      <c r="T211" s="102">
        <v>4</v>
      </c>
      <c r="U211" s="102">
        <v>0</v>
      </c>
      <c r="V211" s="102">
        <v>2</v>
      </c>
      <c r="W211" s="102">
        <v>0</v>
      </c>
      <c r="X211" s="102">
        <v>0</v>
      </c>
      <c r="Y211" s="102">
        <v>4</v>
      </c>
      <c r="Z211" s="102">
        <v>0</v>
      </c>
      <c r="AA211" s="102">
        <v>1</v>
      </c>
      <c r="AB211" s="103"/>
      <c r="AC211" s="100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1">
        <f t="shared" si="42"/>
        <v>0</v>
      </c>
      <c r="AN211" s="100"/>
      <c r="AQ211" s="54"/>
    </row>
    <row r="212" spans="1:43" s="26" customFormat="1" ht="16.5" hidden="1" thickBot="1" x14ac:dyDescent="0.3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>
        <v>0</v>
      </c>
      <c r="S212" s="102">
        <v>5</v>
      </c>
      <c r="T212" s="102">
        <v>4</v>
      </c>
      <c r="U212" s="102">
        <v>0</v>
      </c>
      <c r="V212" s="102">
        <v>2</v>
      </c>
      <c r="W212" s="102">
        <v>0</v>
      </c>
      <c r="X212" s="102">
        <v>0</v>
      </c>
      <c r="Y212" s="102">
        <v>4</v>
      </c>
      <c r="Z212" s="102">
        <v>0</v>
      </c>
      <c r="AA212" s="102">
        <v>1</v>
      </c>
      <c r="AB212" s="103"/>
      <c r="AC212" s="100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1">
        <f t="shared" si="42"/>
        <v>0</v>
      </c>
      <c r="AN212" s="100"/>
      <c r="AQ212" s="54"/>
    </row>
    <row r="213" spans="1:43" s="26" customFormat="1" ht="16.5" hidden="1" thickBot="1" x14ac:dyDescent="0.3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>
        <v>0</v>
      </c>
      <c r="S213" s="102">
        <v>5</v>
      </c>
      <c r="T213" s="102">
        <v>4</v>
      </c>
      <c r="U213" s="102">
        <v>0</v>
      </c>
      <c r="V213" s="102">
        <v>2</v>
      </c>
      <c r="W213" s="102">
        <v>0</v>
      </c>
      <c r="X213" s="102">
        <v>0</v>
      </c>
      <c r="Y213" s="102">
        <v>4</v>
      </c>
      <c r="Z213" s="102">
        <v>0</v>
      </c>
      <c r="AA213" s="102">
        <v>1</v>
      </c>
      <c r="AB213" s="103"/>
      <c r="AC213" s="100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1">
        <f t="shared" si="42"/>
        <v>0</v>
      </c>
      <c r="AN213" s="100"/>
      <c r="AQ213" s="54"/>
    </row>
    <row r="214" spans="1:43" s="26" customFormat="1" ht="16.5" hidden="1" thickBot="1" x14ac:dyDescent="0.3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>
        <v>0</v>
      </c>
      <c r="S214" s="102">
        <v>5</v>
      </c>
      <c r="T214" s="102">
        <v>4</v>
      </c>
      <c r="U214" s="102">
        <v>0</v>
      </c>
      <c r="V214" s="102">
        <v>2</v>
      </c>
      <c r="W214" s="102">
        <v>0</v>
      </c>
      <c r="X214" s="102">
        <v>0</v>
      </c>
      <c r="Y214" s="102">
        <v>4</v>
      </c>
      <c r="Z214" s="102">
        <v>0</v>
      </c>
      <c r="AA214" s="102">
        <v>1</v>
      </c>
      <c r="AB214" s="103"/>
      <c r="AC214" s="100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1">
        <f t="shared" si="42"/>
        <v>0</v>
      </c>
      <c r="AN214" s="100"/>
      <c r="AQ214" s="54"/>
    </row>
    <row r="215" spans="1:43" s="26" customFormat="1" ht="16.5" hidden="1" thickBot="1" x14ac:dyDescent="0.3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>
        <v>0</v>
      </c>
      <c r="S215" s="102">
        <v>5</v>
      </c>
      <c r="T215" s="102">
        <v>4</v>
      </c>
      <c r="U215" s="102">
        <v>0</v>
      </c>
      <c r="V215" s="102">
        <v>2</v>
      </c>
      <c r="W215" s="102">
        <v>0</v>
      </c>
      <c r="X215" s="102">
        <v>0</v>
      </c>
      <c r="Y215" s="102">
        <v>4</v>
      </c>
      <c r="Z215" s="102">
        <v>0</v>
      </c>
      <c r="AA215" s="102">
        <v>1</v>
      </c>
      <c r="AB215" s="103"/>
      <c r="AC215" s="100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1">
        <f t="shared" si="42"/>
        <v>0</v>
      </c>
      <c r="AN215" s="100"/>
      <c r="AQ215" s="54"/>
    </row>
    <row r="216" spans="1:43" s="26" customFormat="1" ht="16.5" hidden="1" thickBot="1" x14ac:dyDescent="0.3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>
        <v>0</v>
      </c>
      <c r="S216" s="102">
        <v>5</v>
      </c>
      <c r="T216" s="102">
        <v>4</v>
      </c>
      <c r="U216" s="102">
        <v>0</v>
      </c>
      <c r="V216" s="102">
        <v>2</v>
      </c>
      <c r="W216" s="102">
        <v>0</v>
      </c>
      <c r="X216" s="102">
        <v>0</v>
      </c>
      <c r="Y216" s="102">
        <v>4</v>
      </c>
      <c r="Z216" s="102">
        <v>0</v>
      </c>
      <c r="AA216" s="102">
        <v>1</v>
      </c>
      <c r="AB216" s="103"/>
      <c r="AC216" s="100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1">
        <f t="shared" si="42"/>
        <v>0</v>
      </c>
      <c r="AN216" s="100"/>
      <c r="AQ216" s="54"/>
    </row>
    <row r="217" spans="1:43" s="26" customFormat="1" ht="16.5" hidden="1" thickBot="1" x14ac:dyDescent="0.3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>
        <v>0</v>
      </c>
      <c r="S217" s="102">
        <v>5</v>
      </c>
      <c r="T217" s="102">
        <v>4</v>
      </c>
      <c r="U217" s="102">
        <v>0</v>
      </c>
      <c r="V217" s="102">
        <v>2</v>
      </c>
      <c r="W217" s="102">
        <v>0</v>
      </c>
      <c r="X217" s="102">
        <v>0</v>
      </c>
      <c r="Y217" s="102">
        <v>4</v>
      </c>
      <c r="Z217" s="102">
        <v>0</v>
      </c>
      <c r="AA217" s="102">
        <v>1</v>
      </c>
      <c r="AB217" s="103"/>
      <c r="AC217" s="100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1">
        <f t="shared" si="42"/>
        <v>0</v>
      </c>
      <c r="AN217" s="100"/>
      <c r="AQ217" s="54"/>
    </row>
    <row r="218" spans="1:43" s="26" customFormat="1" ht="16.5" hidden="1" thickBot="1" x14ac:dyDescent="0.3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>
        <v>0</v>
      </c>
      <c r="S218" s="102">
        <v>5</v>
      </c>
      <c r="T218" s="102">
        <v>4</v>
      </c>
      <c r="U218" s="102">
        <v>0</v>
      </c>
      <c r="V218" s="102">
        <v>2</v>
      </c>
      <c r="W218" s="102">
        <v>0</v>
      </c>
      <c r="X218" s="102">
        <v>0</v>
      </c>
      <c r="Y218" s="102">
        <v>4</v>
      </c>
      <c r="Z218" s="102">
        <v>0</v>
      </c>
      <c r="AA218" s="102">
        <v>1</v>
      </c>
      <c r="AB218" s="103"/>
      <c r="AC218" s="100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1">
        <f t="shared" si="42"/>
        <v>0</v>
      </c>
      <c r="AN218" s="100"/>
      <c r="AQ218" s="54"/>
    </row>
    <row r="219" spans="1:43" s="26" customFormat="1" ht="16.5" hidden="1" thickBot="1" x14ac:dyDescent="0.3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>
        <v>0</v>
      </c>
      <c r="S219" s="102">
        <v>5</v>
      </c>
      <c r="T219" s="102">
        <v>4</v>
      </c>
      <c r="U219" s="102">
        <v>0</v>
      </c>
      <c r="V219" s="102">
        <v>2</v>
      </c>
      <c r="W219" s="102">
        <v>0</v>
      </c>
      <c r="X219" s="102">
        <v>0</v>
      </c>
      <c r="Y219" s="102">
        <v>4</v>
      </c>
      <c r="Z219" s="102">
        <v>0</v>
      </c>
      <c r="AA219" s="102">
        <v>1</v>
      </c>
      <c r="AB219" s="103"/>
      <c r="AC219" s="100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1">
        <f t="shared" si="42"/>
        <v>0</v>
      </c>
      <c r="AN219" s="100"/>
      <c r="AQ219" s="54"/>
    </row>
    <row r="220" spans="1:43" s="26" customFormat="1" ht="16.5" hidden="1" thickBot="1" x14ac:dyDescent="0.3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>
        <v>0</v>
      </c>
      <c r="S220" s="102">
        <v>5</v>
      </c>
      <c r="T220" s="102">
        <v>4</v>
      </c>
      <c r="U220" s="102">
        <v>0</v>
      </c>
      <c r="V220" s="102">
        <v>2</v>
      </c>
      <c r="W220" s="102">
        <v>0</v>
      </c>
      <c r="X220" s="102">
        <v>0</v>
      </c>
      <c r="Y220" s="102">
        <v>4</v>
      </c>
      <c r="Z220" s="102">
        <v>0</v>
      </c>
      <c r="AA220" s="102">
        <v>1</v>
      </c>
      <c r="AB220" s="103"/>
      <c r="AC220" s="100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1">
        <f t="shared" si="42"/>
        <v>0</v>
      </c>
      <c r="AN220" s="100"/>
      <c r="AQ220" s="54"/>
    </row>
    <row r="221" spans="1:43" s="26" customFormat="1" ht="16.5" hidden="1" thickBot="1" x14ac:dyDescent="0.3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>
        <v>0</v>
      </c>
      <c r="S221" s="102">
        <v>5</v>
      </c>
      <c r="T221" s="102">
        <v>4</v>
      </c>
      <c r="U221" s="102">
        <v>0</v>
      </c>
      <c r="V221" s="102">
        <v>2</v>
      </c>
      <c r="W221" s="102">
        <v>0</v>
      </c>
      <c r="X221" s="102">
        <v>0</v>
      </c>
      <c r="Y221" s="102">
        <v>4</v>
      </c>
      <c r="Z221" s="102">
        <v>0</v>
      </c>
      <c r="AA221" s="102">
        <v>1</v>
      </c>
      <c r="AB221" s="103"/>
      <c r="AC221" s="100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1">
        <f t="shared" si="42"/>
        <v>0</v>
      </c>
      <c r="AN221" s="100"/>
      <c r="AQ221" s="54"/>
    </row>
    <row r="222" spans="1:43" s="26" customFormat="1" ht="16.5" hidden="1" thickBot="1" x14ac:dyDescent="0.3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>
        <v>0</v>
      </c>
      <c r="S222" s="102">
        <v>5</v>
      </c>
      <c r="T222" s="102">
        <v>4</v>
      </c>
      <c r="U222" s="102">
        <v>0</v>
      </c>
      <c r="V222" s="102">
        <v>2</v>
      </c>
      <c r="W222" s="102">
        <v>0</v>
      </c>
      <c r="X222" s="102">
        <v>0</v>
      </c>
      <c r="Y222" s="102">
        <v>4</v>
      </c>
      <c r="Z222" s="102">
        <v>0</v>
      </c>
      <c r="AA222" s="102">
        <v>1</v>
      </c>
      <c r="AB222" s="103"/>
      <c r="AC222" s="100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1">
        <f t="shared" si="42"/>
        <v>0</v>
      </c>
      <c r="AN222" s="100"/>
      <c r="AQ222" s="54"/>
    </row>
    <row r="223" spans="1:43" ht="16.5" hidden="1" thickBot="1" x14ac:dyDescent="0.3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02">
        <v>0</v>
      </c>
      <c r="S223" s="102">
        <v>5</v>
      </c>
      <c r="T223" s="102">
        <v>4</v>
      </c>
      <c r="U223" s="102">
        <v>0</v>
      </c>
      <c r="V223" s="102">
        <v>2</v>
      </c>
      <c r="W223" s="102">
        <v>0</v>
      </c>
      <c r="X223" s="102">
        <v>0</v>
      </c>
      <c r="Y223" s="102">
        <v>4</v>
      </c>
      <c r="Z223" s="102">
        <v>0</v>
      </c>
      <c r="AA223" s="102">
        <v>1</v>
      </c>
      <c r="AB223" s="103"/>
      <c r="AC223" s="100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1">
        <f t="shared" si="42"/>
        <v>0</v>
      </c>
      <c r="AN223" s="100"/>
      <c r="AQ223" s="54"/>
    </row>
    <row r="224" spans="1:43" ht="16.5" hidden="1" thickBot="1" x14ac:dyDescent="0.3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02">
        <v>0</v>
      </c>
      <c r="S224" s="102">
        <v>5</v>
      </c>
      <c r="T224" s="102">
        <v>4</v>
      </c>
      <c r="U224" s="102">
        <v>0</v>
      </c>
      <c r="V224" s="102">
        <v>2</v>
      </c>
      <c r="W224" s="102">
        <v>0</v>
      </c>
      <c r="X224" s="102">
        <v>0</v>
      </c>
      <c r="Y224" s="102">
        <v>4</v>
      </c>
      <c r="Z224" s="102">
        <v>0</v>
      </c>
      <c r="AA224" s="102">
        <v>1</v>
      </c>
      <c r="AB224" s="103"/>
      <c r="AC224" s="100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1">
        <f t="shared" si="42"/>
        <v>0</v>
      </c>
      <c r="AN224" s="100"/>
      <c r="AQ224" s="54"/>
    </row>
    <row r="225" spans="1:43" ht="16.5" hidden="1" thickBot="1" x14ac:dyDescent="0.3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02">
        <v>0</v>
      </c>
      <c r="S225" s="102">
        <v>5</v>
      </c>
      <c r="T225" s="102">
        <v>4</v>
      </c>
      <c r="U225" s="102">
        <v>0</v>
      </c>
      <c r="V225" s="102">
        <v>2</v>
      </c>
      <c r="W225" s="102">
        <v>0</v>
      </c>
      <c r="X225" s="102">
        <v>0</v>
      </c>
      <c r="Y225" s="102">
        <v>4</v>
      </c>
      <c r="Z225" s="102">
        <v>0</v>
      </c>
      <c r="AA225" s="102">
        <v>1</v>
      </c>
      <c r="AB225" s="103"/>
      <c r="AC225" s="100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1">
        <f t="shared" si="42"/>
        <v>0</v>
      </c>
      <c r="AN225" s="100"/>
      <c r="AQ225" s="54"/>
    </row>
    <row r="226" spans="1:43" ht="16.5" hidden="1" thickBot="1" x14ac:dyDescent="0.3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02">
        <v>0</v>
      </c>
      <c r="S226" s="102">
        <v>5</v>
      </c>
      <c r="T226" s="102">
        <v>4</v>
      </c>
      <c r="U226" s="102">
        <v>0</v>
      </c>
      <c r="V226" s="102">
        <v>2</v>
      </c>
      <c r="W226" s="102">
        <v>0</v>
      </c>
      <c r="X226" s="102">
        <v>0</v>
      </c>
      <c r="Y226" s="102">
        <v>4</v>
      </c>
      <c r="Z226" s="102">
        <v>0</v>
      </c>
      <c r="AA226" s="102">
        <v>1</v>
      </c>
      <c r="AB226" s="103"/>
      <c r="AC226" s="100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1">
        <f t="shared" si="42"/>
        <v>0</v>
      </c>
      <c r="AN226" s="100"/>
      <c r="AQ226" s="54"/>
    </row>
    <row r="227" spans="1:43" ht="16.5" hidden="1" thickBot="1" x14ac:dyDescent="0.3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02">
        <v>0</v>
      </c>
      <c r="S227" s="102">
        <v>5</v>
      </c>
      <c r="T227" s="102">
        <v>4</v>
      </c>
      <c r="U227" s="102">
        <v>0</v>
      </c>
      <c r="V227" s="102">
        <v>2</v>
      </c>
      <c r="W227" s="102">
        <v>0</v>
      </c>
      <c r="X227" s="102">
        <v>0</v>
      </c>
      <c r="Y227" s="102">
        <v>4</v>
      </c>
      <c r="Z227" s="102">
        <v>0</v>
      </c>
      <c r="AA227" s="102">
        <v>1</v>
      </c>
      <c r="AB227" s="103"/>
      <c r="AC227" s="100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1">
        <f t="shared" si="42"/>
        <v>0</v>
      </c>
      <c r="AN227" s="100"/>
      <c r="AQ227" s="54"/>
    </row>
    <row r="228" spans="1:43" ht="16.5" hidden="1" thickBot="1" x14ac:dyDescent="0.3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02">
        <v>0</v>
      </c>
      <c r="S228" s="102">
        <v>5</v>
      </c>
      <c r="T228" s="102">
        <v>4</v>
      </c>
      <c r="U228" s="102">
        <v>0</v>
      </c>
      <c r="V228" s="102">
        <v>2</v>
      </c>
      <c r="W228" s="102">
        <v>0</v>
      </c>
      <c r="X228" s="102">
        <v>0</v>
      </c>
      <c r="Y228" s="102">
        <v>4</v>
      </c>
      <c r="Z228" s="102">
        <v>0</v>
      </c>
      <c r="AA228" s="102">
        <v>1</v>
      </c>
      <c r="AB228" s="103"/>
      <c r="AC228" s="100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1">
        <f t="shared" si="42"/>
        <v>0</v>
      </c>
      <c r="AN228" s="100"/>
      <c r="AQ228" s="54"/>
    </row>
    <row r="229" spans="1:43" ht="16.5" hidden="1" thickBot="1" x14ac:dyDescent="0.3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02">
        <v>0</v>
      </c>
      <c r="S229" s="102">
        <v>5</v>
      </c>
      <c r="T229" s="102">
        <v>4</v>
      </c>
      <c r="U229" s="102">
        <v>0</v>
      </c>
      <c r="V229" s="102">
        <v>2</v>
      </c>
      <c r="W229" s="102">
        <v>0</v>
      </c>
      <c r="X229" s="102">
        <v>0</v>
      </c>
      <c r="Y229" s="102">
        <v>4</v>
      </c>
      <c r="Z229" s="102">
        <v>0</v>
      </c>
      <c r="AA229" s="102">
        <v>1</v>
      </c>
      <c r="AB229" s="103"/>
      <c r="AC229" s="100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1">
        <f t="shared" si="42"/>
        <v>0</v>
      </c>
      <c r="AN229" s="100"/>
      <c r="AQ229" s="54"/>
    </row>
    <row r="230" spans="1:43" ht="16.5" hidden="1" thickBot="1" x14ac:dyDescent="0.3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02">
        <v>0</v>
      </c>
      <c r="S230" s="102">
        <v>5</v>
      </c>
      <c r="T230" s="102">
        <v>4</v>
      </c>
      <c r="U230" s="102">
        <v>0</v>
      </c>
      <c r="V230" s="102">
        <v>2</v>
      </c>
      <c r="W230" s="102">
        <v>0</v>
      </c>
      <c r="X230" s="102">
        <v>0</v>
      </c>
      <c r="Y230" s="102">
        <v>4</v>
      </c>
      <c r="Z230" s="102">
        <v>0</v>
      </c>
      <c r="AA230" s="102">
        <v>1</v>
      </c>
      <c r="AB230" s="103"/>
      <c r="AC230" s="100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1">
        <f t="shared" ref="AM230:AM256" si="44">AG230+AH230+AI230+AJ230+AK230+AL230</f>
        <v>0</v>
      </c>
      <c r="AN230" s="100"/>
      <c r="AQ230" s="54"/>
    </row>
    <row r="231" spans="1:43" ht="16.5" hidden="1" thickBot="1" x14ac:dyDescent="0.3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02">
        <v>0</v>
      </c>
      <c r="S231" s="102">
        <v>5</v>
      </c>
      <c r="T231" s="102">
        <v>4</v>
      </c>
      <c r="U231" s="102">
        <v>0</v>
      </c>
      <c r="V231" s="102">
        <v>2</v>
      </c>
      <c r="W231" s="102">
        <v>0</v>
      </c>
      <c r="X231" s="102">
        <v>0</v>
      </c>
      <c r="Y231" s="102">
        <v>4</v>
      </c>
      <c r="Z231" s="102">
        <v>0</v>
      </c>
      <c r="AA231" s="102">
        <v>1</v>
      </c>
      <c r="AB231" s="103"/>
      <c r="AC231" s="100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1">
        <f t="shared" si="44"/>
        <v>0</v>
      </c>
      <c r="AN231" s="100"/>
      <c r="AQ231" s="54"/>
    </row>
    <row r="232" spans="1:43" ht="16.5" hidden="1" thickBot="1" x14ac:dyDescent="0.3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02">
        <v>0</v>
      </c>
      <c r="S232" s="102">
        <v>5</v>
      </c>
      <c r="T232" s="102">
        <v>4</v>
      </c>
      <c r="U232" s="102">
        <v>0</v>
      </c>
      <c r="V232" s="102">
        <v>2</v>
      </c>
      <c r="W232" s="102">
        <v>0</v>
      </c>
      <c r="X232" s="102">
        <v>0</v>
      </c>
      <c r="Y232" s="102">
        <v>4</v>
      </c>
      <c r="Z232" s="102">
        <v>0</v>
      </c>
      <c r="AA232" s="102">
        <v>1</v>
      </c>
      <c r="AB232" s="103"/>
      <c r="AC232" s="100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1">
        <f t="shared" si="44"/>
        <v>0</v>
      </c>
      <c r="AN232" s="100"/>
      <c r="AQ232" s="54"/>
    </row>
    <row r="233" spans="1:43" ht="16.5" hidden="1" thickBot="1" x14ac:dyDescent="0.3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02">
        <v>0</v>
      </c>
      <c r="S233" s="102">
        <v>5</v>
      </c>
      <c r="T233" s="102">
        <v>4</v>
      </c>
      <c r="U233" s="102">
        <v>0</v>
      </c>
      <c r="V233" s="102">
        <v>2</v>
      </c>
      <c r="W233" s="102">
        <v>0</v>
      </c>
      <c r="X233" s="102">
        <v>0</v>
      </c>
      <c r="Y233" s="102">
        <v>4</v>
      </c>
      <c r="Z233" s="102">
        <v>0</v>
      </c>
      <c r="AA233" s="102">
        <v>1</v>
      </c>
      <c r="AB233" s="103"/>
      <c r="AC233" s="100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1">
        <f t="shared" si="44"/>
        <v>0</v>
      </c>
      <c r="AN233" s="100"/>
      <c r="AQ233" s="54"/>
    </row>
    <row r="234" spans="1:43" ht="16.5" hidden="1" thickBot="1" x14ac:dyDescent="0.3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02">
        <v>0</v>
      </c>
      <c r="S234" s="102">
        <v>5</v>
      </c>
      <c r="T234" s="102">
        <v>4</v>
      </c>
      <c r="U234" s="102">
        <v>0</v>
      </c>
      <c r="V234" s="102">
        <v>2</v>
      </c>
      <c r="W234" s="102">
        <v>0</v>
      </c>
      <c r="X234" s="102">
        <v>0</v>
      </c>
      <c r="Y234" s="102">
        <v>4</v>
      </c>
      <c r="Z234" s="102">
        <v>0</v>
      </c>
      <c r="AA234" s="102">
        <v>1</v>
      </c>
      <c r="AB234" s="103"/>
      <c r="AC234" s="100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1">
        <f t="shared" si="44"/>
        <v>0</v>
      </c>
      <c r="AN234" s="100"/>
      <c r="AQ234" s="54"/>
    </row>
    <row r="235" spans="1:43" ht="16.5" hidden="1" thickBot="1" x14ac:dyDescent="0.3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02">
        <v>0</v>
      </c>
      <c r="S235" s="102">
        <v>5</v>
      </c>
      <c r="T235" s="102">
        <v>4</v>
      </c>
      <c r="U235" s="102">
        <v>0</v>
      </c>
      <c r="V235" s="102">
        <v>2</v>
      </c>
      <c r="W235" s="102">
        <v>0</v>
      </c>
      <c r="X235" s="102">
        <v>0</v>
      </c>
      <c r="Y235" s="102">
        <v>4</v>
      </c>
      <c r="Z235" s="102">
        <v>0</v>
      </c>
      <c r="AA235" s="102">
        <v>1</v>
      </c>
      <c r="AB235" s="103"/>
      <c r="AC235" s="100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1">
        <f t="shared" si="44"/>
        <v>0</v>
      </c>
      <c r="AN235" s="100"/>
      <c r="AQ235" s="54"/>
    </row>
    <row r="236" spans="1:43" ht="16.5" hidden="1" thickBot="1" x14ac:dyDescent="0.3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02">
        <v>0</v>
      </c>
      <c r="S236" s="102">
        <v>5</v>
      </c>
      <c r="T236" s="102">
        <v>4</v>
      </c>
      <c r="U236" s="102">
        <v>0</v>
      </c>
      <c r="V236" s="102">
        <v>2</v>
      </c>
      <c r="W236" s="102">
        <v>0</v>
      </c>
      <c r="X236" s="102">
        <v>0</v>
      </c>
      <c r="Y236" s="102">
        <v>4</v>
      </c>
      <c r="Z236" s="102">
        <v>0</v>
      </c>
      <c r="AA236" s="102">
        <v>1</v>
      </c>
      <c r="AB236" s="103"/>
      <c r="AC236" s="100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1">
        <f t="shared" si="44"/>
        <v>0</v>
      </c>
      <c r="AN236" s="100"/>
      <c r="AQ236" s="54"/>
    </row>
    <row r="237" spans="1:43" ht="16.5" hidden="1" thickBot="1" x14ac:dyDescent="0.3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02">
        <v>0</v>
      </c>
      <c r="S237" s="102">
        <v>5</v>
      </c>
      <c r="T237" s="102">
        <v>4</v>
      </c>
      <c r="U237" s="102">
        <v>0</v>
      </c>
      <c r="V237" s="102">
        <v>2</v>
      </c>
      <c r="W237" s="102">
        <v>0</v>
      </c>
      <c r="X237" s="102">
        <v>0</v>
      </c>
      <c r="Y237" s="102">
        <v>4</v>
      </c>
      <c r="Z237" s="102">
        <v>0</v>
      </c>
      <c r="AA237" s="102">
        <v>1</v>
      </c>
      <c r="AB237" s="103"/>
      <c r="AC237" s="100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1">
        <f t="shared" si="44"/>
        <v>0</v>
      </c>
      <c r="AN237" s="100"/>
      <c r="AQ237" s="54"/>
    </row>
    <row r="238" spans="1:43" ht="16.5" hidden="1" thickBot="1" x14ac:dyDescent="0.3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02">
        <v>0</v>
      </c>
      <c r="S238" s="102">
        <v>5</v>
      </c>
      <c r="T238" s="102">
        <v>4</v>
      </c>
      <c r="U238" s="102">
        <v>0</v>
      </c>
      <c r="V238" s="102">
        <v>2</v>
      </c>
      <c r="W238" s="102">
        <v>0</v>
      </c>
      <c r="X238" s="102">
        <v>0</v>
      </c>
      <c r="Y238" s="102">
        <v>4</v>
      </c>
      <c r="Z238" s="102">
        <v>0</v>
      </c>
      <c r="AA238" s="102">
        <v>1</v>
      </c>
      <c r="AB238" s="103"/>
      <c r="AC238" s="100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1">
        <f t="shared" si="44"/>
        <v>0</v>
      </c>
      <c r="AN238" s="100"/>
      <c r="AQ238" s="54"/>
    </row>
    <row r="239" spans="1:43" ht="16.5" hidden="1" thickBot="1" x14ac:dyDescent="0.3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02">
        <v>0</v>
      </c>
      <c r="S239" s="102">
        <v>5</v>
      </c>
      <c r="T239" s="102">
        <v>4</v>
      </c>
      <c r="U239" s="102">
        <v>0</v>
      </c>
      <c r="V239" s="102">
        <v>2</v>
      </c>
      <c r="W239" s="102">
        <v>0</v>
      </c>
      <c r="X239" s="102">
        <v>0</v>
      </c>
      <c r="Y239" s="102">
        <v>4</v>
      </c>
      <c r="Z239" s="102">
        <v>0</v>
      </c>
      <c r="AA239" s="102">
        <v>1</v>
      </c>
      <c r="AB239" s="103"/>
      <c r="AC239" s="100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1">
        <f t="shared" si="44"/>
        <v>0</v>
      </c>
      <c r="AN239" s="100"/>
      <c r="AQ239" s="54"/>
    </row>
    <row r="240" spans="1:43" ht="16.5" hidden="1" thickBot="1" x14ac:dyDescent="0.3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02">
        <v>0</v>
      </c>
      <c r="S240" s="102">
        <v>5</v>
      </c>
      <c r="T240" s="102">
        <v>4</v>
      </c>
      <c r="U240" s="102">
        <v>0</v>
      </c>
      <c r="V240" s="102">
        <v>2</v>
      </c>
      <c r="W240" s="102">
        <v>0</v>
      </c>
      <c r="X240" s="102">
        <v>0</v>
      </c>
      <c r="Y240" s="102">
        <v>4</v>
      </c>
      <c r="Z240" s="102">
        <v>0</v>
      </c>
      <c r="AA240" s="102">
        <v>1</v>
      </c>
      <c r="AB240" s="103"/>
      <c r="AC240" s="100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1">
        <f t="shared" si="44"/>
        <v>0</v>
      </c>
      <c r="AN240" s="100"/>
      <c r="AQ240" s="54"/>
    </row>
    <row r="241" spans="1:95" ht="16.5" hidden="1" thickBot="1" x14ac:dyDescent="0.3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02">
        <v>0</v>
      </c>
      <c r="S241" s="102">
        <v>5</v>
      </c>
      <c r="T241" s="102">
        <v>4</v>
      </c>
      <c r="U241" s="102">
        <v>0</v>
      </c>
      <c r="V241" s="102">
        <v>2</v>
      </c>
      <c r="W241" s="102">
        <v>0</v>
      </c>
      <c r="X241" s="102">
        <v>0</v>
      </c>
      <c r="Y241" s="102">
        <v>4</v>
      </c>
      <c r="Z241" s="102">
        <v>0</v>
      </c>
      <c r="AA241" s="102">
        <v>1</v>
      </c>
      <c r="AB241" s="103"/>
      <c r="AC241" s="100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1">
        <f t="shared" si="44"/>
        <v>0</v>
      </c>
      <c r="AN241" s="100"/>
      <c r="AQ241" s="54"/>
    </row>
    <row r="242" spans="1:95" ht="16.5" hidden="1" thickBot="1" x14ac:dyDescent="0.3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02">
        <v>0</v>
      </c>
      <c r="S242" s="102">
        <v>5</v>
      </c>
      <c r="T242" s="102">
        <v>4</v>
      </c>
      <c r="U242" s="102">
        <v>0</v>
      </c>
      <c r="V242" s="102">
        <v>2</v>
      </c>
      <c r="W242" s="102">
        <v>0</v>
      </c>
      <c r="X242" s="102">
        <v>0</v>
      </c>
      <c r="Y242" s="102">
        <v>4</v>
      </c>
      <c r="Z242" s="102">
        <v>0</v>
      </c>
      <c r="AA242" s="102">
        <v>1</v>
      </c>
      <c r="AB242" s="103"/>
      <c r="AC242" s="100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1">
        <f t="shared" si="44"/>
        <v>0</v>
      </c>
      <c r="AN242" s="100"/>
      <c r="AQ242" s="54"/>
    </row>
    <row r="243" spans="1:95" ht="16.5" hidden="1" thickBot="1" x14ac:dyDescent="0.3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02">
        <v>0</v>
      </c>
      <c r="S243" s="102">
        <v>5</v>
      </c>
      <c r="T243" s="102">
        <v>4</v>
      </c>
      <c r="U243" s="102">
        <v>0</v>
      </c>
      <c r="V243" s="102">
        <v>2</v>
      </c>
      <c r="W243" s="102">
        <v>0</v>
      </c>
      <c r="X243" s="102">
        <v>0</v>
      </c>
      <c r="Y243" s="102">
        <v>4</v>
      </c>
      <c r="Z243" s="102">
        <v>0</v>
      </c>
      <c r="AA243" s="102">
        <v>1</v>
      </c>
      <c r="AB243" s="103"/>
      <c r="AC243" s="100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1">
        <f t="shared" si="44"/>
        <v>0</v>
      </c>
      <c r="AN243" s="100"/>
      <c r="AQ243" s="54"/>
    </row>
    <row r="244" spans="1:95" ht="16.5" hidden="1" thickBot="1" x14ac:dyDescent="0.3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02">
        <v>0</v>
      </c>
      <c r="S244" s="102">
        <v>5</v>
      </c>
      <c r="T244" s="102">
        <v>4</v>
      </c>
      <c r="U244" s="102">
        <v>0</v>
      </c>
      <c r="V244" s="102">
        <v>2</v>
      </c>
      <c r="W244" s="102">
        <v>0</v>
      </c>
      <c r="X244" s="102">
        <v>0</v>
      </c>
      <c r="Y244" s="102">
        <v>4</v>
      </c>
      <c r="Z244" s="102">
        <v>0</v>
      </c>
      <c r="AA244" s="102">
        <v>1</v>
      </c>
      <c r="AB244" s="103"/>
      <c r="AC244" s="100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1">
        <f t="shared" si="44"/>
        <v>0</v>
      </c>
      <c r="AN244" s="100"/>
      <c r="AQ244" s="54"/>
    </row>
    <row r="245" spans="1:95" ht="16.5" hidden="1" thickBot="1" x14ac:dyDescent="0.3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02">
        <v>0</v>
      </c>
      <c r="S245" s="102">
        <v>5</v>
      </c>
      <c r="T245" s="102">
        <v>4</v>
      </c>
      <c r="U245" s="102">
        <v>0</v>
      </c>
      <c r="V245" s="102">
        <v>2</v>
      </c>
      <c r="W245" s="102">
        <v>0</v>
      </c>
      <c r="X245" s="102">
        <v>0</v>
      </c>
      <c r="Y245" s="102">
        <v>4</v>
      </c>
      <c r="Z245" s="102">
        <v>0</v>
      </c>
      <c r="AA245" s="102">
        <v>1</v>
      </c>
      <c r="AB245" s="103"/>
      <c r="AC245" s="100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1">
        <f t="shared" si="44"/>
        <v>0</v>
      </c>
      <c r="AN245" s="100"/>
      <c r="AQ245" s="54"/>
    </row>
    <row r="246" spans="1:95" ht="16.5" hidden="1" thickBot="1" x14ac:dyDescent="0.3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02">
        <v>0</v>
      </c>
      <c r="S246" s="102">
        <v>5</v>
      </c>
      <c r="T246" s="102">
        <v>4</v>
      </c>
      <c r="U246" s="102">
        <v>0</v>
      </c>
      <c r="V246" s="102">
        <v>2</v>
      </c>
      <c r="W246" s="102">
        <v>0</v>
      </c>
      <c r="X246" s="102">
        <v>0</v>
      </c>
      <c r="Y246" s="102">
        <v>4</v>
      </c>
      <c r="Z246" s="102">
        <v>0</v>
      </c>
      <c r="AA246" s="102">
        <v>1</v>
      </c>
      <c r="AB246" s="103"/>
      <c r="AC246" s="100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1">
        <f t="shared" si="44"/>
        <v>0</v>
      </c>
      <c r="AN246" s="100"/>
      <c r="AQ246" s="54"/>
    </row>
    <row r="247" spans="1:95" ht="19.5" hidden="1" thickBot="1" x14ac:dyDescent="0.3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02">
        <v>0</v>
      </c>
      <c r="S247" s="102">
        <v>5</v>
      </c>
      <c r="T247" s="102">
        <v>4</v>
      </c>
      <c r="U247" s="102">
        <v>0</v>
      </c>
      <c r="V247" s="102">
        <v>2</v>
      </c>
      <c r="W247" s="102">
        <v>0</v>
      </c>
      <c r="X247" s="102">
        <v>0</v>
      </c>
      <c r="Y247" s="102">
        <v>4</v>
      </c>
      <c r="Z247" s="102">
        <v>0</v>
      </c>
      <c r="AA247" s="102">
        <v>1</v>
      </c>
      <c r="AB247" s="103"/>
      <c r="AC247" s="100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1">
        <f t="shared" si="44"/>
        <v>0</v>
      </c>
      <c r="AN247" s="100"/>
      <c r="AQ247" s="49">
        <f>AQ248</f>
        <v>0</v>
      </c>
    </row>
    <row r="248" spans="1:95" ht="19.5" hidden="1" thickBot="1" x14ac:dyDescent="0.3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02">
        <v>0</v>
      </c>
      <c r="S248" s="102">
        <v>5</v>
      </c>
      <c r="T248" s="102">
        <v>4</v>
      </c>
      <c r="U248" s="102">
        <v>0</v>
      </c>
      <c r="V248" s="102">
        <v>2</v>
      </c>
      <c r="W248" s="102">
        <v>0</v>
      </c>
      <c r="X248" s="102">
        <v>0</v>
      </c>
      <c r="Y248" s="102">
        <v>4</v>
      </c>
      <c r="Z248" s="102">
        <v>0</v>
      </c>
      <c r="AA248" s="102">
        <v>1</v>
      </c>
      <c r="AB248" s="103"/>
      <c r="AC248" s="100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1">
        <f t="shared" si="44"/>
        <v>0</v>
      </c>
      <c r="AN248" s="100"/>
      <c r="AQ248" s="49">
        <v>0</v>
      </c>
    </row>
    <row r="249" spans="1:95" ht="60.75" customHeight="1" thickBot="1" x14ac:dyDescent="0.3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02">
        <v>0</v>
      </c>
      <c r="S249" s="102">
        <v>5</v>
      </c>
      <c r="T249" s="102">
        <v>5</v>
      </c>
      <c r="U249" s="102">
        <v>0</v>
      </c>
      <c r="V249" s="102">
        <v>0</v>
      </c>
      <c r="W249" s="102">
        <v>0</v>
      </c>
      <c r="X249" s="102">
        <v>0</v>
      </c>
      <c r="Y249" s="102">
        <v>0</v>
      </c>
      <c r="Z249" s="102">
        <v>0</v>
      </c>
      <c r="AA249" s="102">
        <v>0</v>
      </c>
      <c r="AB249" s="124" t="s">
        <v>0</v>
      </c>
      <c r="AC249" s="100" t="s">
        <v>4</v>
      </c>
      <c r="AD249" s="125" t="e">
        <f t="shared" ref="AD249:AL249" si="45">AD250</f>
        <v>#REF!</v>
      </c>
      <c r="AE249" s="125" t="e">
        <f t="shared" si="45"/>
        <v>#REF!</v>
      </c>
      <c r="AF249" s="125" t="e">
        <f t="shared" si="45"/>
        <v>#REF!</v>
      </c>
      <c r="AG249" s="125">
        <f t="shared" si="45"/>
        <v>1200</v>
      </c>
      <c r="AH249" s="125">
        <f t="shared" si="45"/>
        <v>1200</v>
      </c>
      <c r="AI249" s="125">
        <f t="shared" si="45"/>
        <v>1200</v>
      </c>
      <c r="AJ249" s="125">
        <f t="shared" si="45"/>
        <v>1200</v>
      </c>
      <c r="AK249" s="125">
        <f t="shared" si="45"/>
        <v>1200</v>
      </c>
      <c r="AL249" s="125">
        <f t="shared" si="45"/>
        <v>1200</v>
      </c>
      <c r="AM249" s="101">
        <f t="shared" si="44"/>
        <v>7200</v>
      </c>
      <c r="AN249" s="100" t="s">
        <v>75</v>
      </c>
      <c r="AQ249" s="56"/>
      <c r="AR249" s="73"/>
      <c r="AS249" s="73"/>
      <c r="AT249" s="73"/>
      <c r="AU249" s="73"/>
      <c r="AV249" s="73"/>
      <c r="AW249" s="73"/>
      <c r="AX249" s="3"/>
      <c r="AY249" s="1" t="s">
        <v>68</v>
      </c>
    </row>
    <row r="250" spans="1:95" ht="31.5" customHeight="1" thickBot="1" x14ac:dyDescent="0.3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02">
        <v>0</v>
      </c>
      <c r="S250" s="102">
        <v>5</v>
      </c>
      <c r="T250" s="102">
        <v>5</v>
      </c>
      <c r="U250" s="102">
        <v>0</v>
      </c>
      <c r="V250" s="102">
        <v>1</v>
      </c>
      <c r="W250" s="102">
        <v>0</v>
      </c>
      <c r="X250" s="102">
        <v>0</v>
      </c>
      <c r="Y250" s="102">
        <v>0</v>
      </c>
      <c r="Z250" s="102">
        <v>0</v>
      </c>
      <c r="AA250" s="102">
        <v>0</v>
      </c>
      <c r="AB250" s="126" t="s">
        <v>144</v>
      </c>
      <c r="AC250" s="100" t="s">
        <v>4</v>
      </c>
      <c r="AD250" s="127" t="e">
        <f>#REF!</f>
        <v>#REF!</v>
      </c>
      <c r="AE250" s="127" t="e">
        <f>#REF!</f>
        <v>#REF!</v>
      </c>
      <c r="AF250" s="127" t="e">
        <f>#REF!</f>
        <v>#REF!</v>
      </c>
      <c r="AG250" s="127">
        <f t="shared" ref="AG250:AL250" si="46">AG254</f>
        <v>1200</v>
      </c>
      <c r="AH250" s="127">
        <f t="shared" si="46"/>
        <v>1200</v>
      </c>
      <c r="AI250" s="127">
        <f t="shared" si="46"/>
        <v>1200</v>
      </c>
      <c r="AJ250" s="127">
        <f t="shared" si="46"/>
        <v>1200</v>
      </c>
      <c r="AK250" s="127">
        <f t="shared" si="46"/>
        <v>1200</v>
      </c>
      <c r="AL250" s="127">
        <f t="shared" si="46"/>
        <v>1200</v>
      </c>
      <c r="AM250" s="101">
        <f t="shared" si="44"/>
        <v>7200</v>
      </c>
      <c r="AN250" s="123"/>
      <c r="AQ250" s="79">
        <v>1</v>
      </c>
      <c r="AR250" s="74"/>
      <c r="AS250" s="74"/>
      <c r="AT250" s="74"/>
      <c r="AU250" s="74"/>
      <c r="AV250" s="74"/>
      <c r="AW250" s="74"/>
      <c r="AX250" s="173"/>
      <c r="AY250" s="1" t="s">
        <v>66</v>
      </c>
    </row>
    <row r="251" spans="1:95" s="37" customFormat="1" ht="54.75" customHeight="1" thickBot="1" x14ac:dyDescent="0.3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46">
        <v>0</v>
      </c>
      <c r="S251" s="146">
        <v>5</v>
      </c>
      <c r="T251" s="146">
        <v>5</v>
      </c>
      <c r="U251" s="146">
        <v>0</v>
      </c>
      <c r="V251" s="146">
        <v>1</v>
      </c>
      <c r="W251" s="146">
        <v>0</v>
      </c>
      <c r="X251" s="146">
        <v>0</v>
      </c>
      <c r="Y251" s="146">
        <v>0</v>
      </c>
      <c r="Z251" s="146">
        <v>0</v>
      </c>
      <c r="AA251" s="146">
        <v>1</v>
      </c>
      <c r="AB251" s="147" t="s">
        <v>36</v>
      </c>
      <c r="AC251" s="148" t="s">
        <v>28</v>
      </c>
      <c r="AD251" s="56"/>
      <c r="AE251" s="56"/>
      <c r="AF251" s="56"/>
      <c r="AG251" s="56"/>
      <c r="AH251" s="56"/>
      <c r="AI251" s="56"/>
      <c r="AJ251" s="76">
        <f>AD251+AE251+AI251</f>
        <v>0</v>
      </c>
      <c r="AK251" s="149"/>
      <c r="AL251" s="130"/>
      <c r="AM251" s="101">
        <f t="shared" si="44"/>
        <v>0</v>
      </c>
      <c r="AN251" s="128"/>
      <c r="AO251" s="36"/>
      <c r="AP251" s="36"/>
      <c r="AQ251" s="55">
        <f>AQ252</f>
        <v>0</v>
      </c>
      <c r="AR251" s="66">
        <f t="shared" ref="AR251:AW251" si="47">AG249</f>
        <v>1200</v>
      </c>
      <c r="AS251" s="66">
        <f t="shared" si="47"/>
        <v>1200</v>
      </c>
      <c r="AT251" s="66">
        <f t="shared" si="47"/>
        <v>1200</v>
      </c>
      <c r="AU251" s="66">
        <f t="shared" si="47"/>
        <v>1200</v>
      </c>
      <c r="AV251" s="66">
        <f t="shared" si="47"/>
        <v>1200</v>
      </c>
      <c r="AW251" s="66">
        <f t="shared" si="47"/>
        <v>1200</v>
      </c>
      <c r="AX251" s="167"/>
      <c r="AY251" s="7" t="s">
        <v>67</v>
      </c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</row>
    <row r="252" spans="1:95" ht="37.5" customHeight="1" x14ac:dyDescent="0.3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46">
        <v>0</v>
      </c>
      <c r="S252" s="146">
        <v>5</v>
      </c>
      <c r="T252" s="146">
        <v>5</v>
      </c>
      <c r="U252" s="146">
        <v>0</v>
      </c>
      <c r="V252" s="146">
        <v>1</v>
      </c>
      <c r="W252" s="146">
        <v>0</v>
      </c>
      <c r="X252" s="146">
        <v>0</v>
      </c>
      <c r="Y252" s="146">
        <v>1</v>
      </c>
      <c r="Z252" s="146">
        <v>0</v>
      </c>
      <c r="AA252" s="146">
        <v>0</v>
      </c>
      <c r="AB252" s="150" t="s">
        <v>155</v>
      </c>
      <c r="AC252" s="151" t="s">
        <v>32</v>
      </c>
      <c r="AD252" s="77">
        <v>1</v>
      </c>
      <c r="AE252" s="77">
        <v>1</v>
      </c>
      <c r="AF252" s="152"/>
      <c r="AG252" s="152">
        <v>1</v>
      </c>
      <c r="AH252" s="152">
        <v>1</v>
      </c>
      <c r="AI252" s="152">
        <v>1</v>
      </c>
      <c r="AJ252" s="153">
        <v>1</v>
      </c>
      <c r="AK252" s="148">
        <v>1</v>
      </c>
      <c r="AL252" s="132">
        <v>1</v>
      </c>
      <c r="AM252" s="101"/>
      <c r="AN252" s="123"/>
      <c r="AQ252" s="55">
        <v>0</v>
      </c>
      <c r="AR252" s="71"/>
      <c r="AS252" s="71"/>
      <c r="AT252" s="71"/>
      <c r="AU252" s="71"/>
      <c r="AV252" s="71"/>
      <c r="AW252" s="71"/>
      <c r="AX252" s="3"/>
    </row>
    <row r="253" spans="1:95" ht="37.5" customHeight="1" x14ac:dyDescent="0.3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46">
        <v>0</v>
      </c>
      <c r="S253" s="146">
        <v>5</v>
      </c>
      <c r="T253" s="146">
        <v>5</v>
      </c>
      <c r="U253" s="146">
        <v>0</v>
      </c>
      <c r="V253" s="146">
        <v>1</v>
      </c>
      <c r="W253" s="146">
        <v>0</v>
      </c>
      <c r="X253" s="146">
        <v>0</v>
      </c>
      <c r="Y253" s="146">
        <v>1</v>
      </c>
      <c r="Z253" s="146">
        <v>0</v>
      </c>
      <c r="AA253" s="146">
        <v>1</v>
      </c>
      <c r="AB253" s="103" t="s">
        <v>174</v>
      </c>
      <c r="AC253" s="151"/>
      <c r="AD253" s="77"/>
      <c r="AE253" s="77"/>
      <c r="AF253" s="152"/>
      <c r="AG253" s="152"/>
      <c r="AH253" s="152"/>
      <c r="AI253" s="152"/>
      <c r="AJ253" s="153"/>
      <c r="AK253" s="148"/>
      <c r="AL253" s="132"/>
      <c r="AM253" s="101"/>
      <c r="AN253" s="123"/>
      <c r="AQ253" s="55"/>
      <c r="AR253" s="71"/>
      <c r="AS253" s="71"/>
      <c r="AT253" s="71"/>
      <c r="AU253" s="71"/>
      <c r="AV253" s="71"/>
      <c r="AW253" s="71"/>
      <c r="AX253" s="3"/>
    </row>
    <row r="254" spans="1:95" ht="56.25" customHeight="1" x14ac:dyDescent="0.25">
      <c r="A254" s="134">
        <v>6</v>
      </c>
      <c r="B254" s="134">
        <v>0</v>
      </c>
      <c r="C254" s="134">
        <v>2</v>
      </c>
      <c r="D254" s="134">
        <v>0</v>
      </c>
      <c r="E254" s="134">
        <v>5</v>
      </c>
      <c r="F254" s="134">
        <v>0</v>
      </c>
      <c r="G254" s="134">
        <v>3</v>
      </c>
      <c r="H254" s="134">
        <v>0</v>
      </c>
      <c r="I254" s="134">
        <v>5</v>
      </c>
      <c r="J254" s="134">
        <v>5</v>
      </c>
      <c r="K254" s="134">
        <v>0</v>
      </c>
      <c r="L254" s="134">
        <v>1</v>
      </c>
      <c r="M254" s="134">
        <v>4</v>
      </c>
      <c r="N254" s="134">
        <v>0</v>
      </c>
      <c r="O254" s="134">
        <v>0</v>
      </c>
      <c r="P254" s="134">
        <v>3</v>
      </c>
      <c r="Q254" s="134" t="s">
        <v>164</v>
      </c>
      <c r="R254" s="134">
        <v>0</v>
      </c>
      <c r="S254" s="134">
        <v>5</v>
      </c>
      <c r="T254" s="134">
        <v>5</v>
      </c>
      <c r="U254" s="134">
        <v>0</v>
      </c>
      <c r="V254" s="134">
        <v>1</v>
      </c>
      <c r="W254" s="134">
        <v>0</v>
      </c>
      <c r="X254" s="134">
        <v>0</v>
      </c>
      <c r="Y254" s="134">
        <v>2</v>
      </c>
      <c r="Z254" s="134">
        <v>0</v>
      </c>
      <c r="AA254" s="134">
        <v>0</v>
      </c>
      <c r="AB254" s="131" t="s">
        <v>145</v>
      </c>
      <c r="AC254" s="100" t="s">
        <v>4</v>
      </c>
      <c r="AD254" s="127">
        <v>0</v>
      </c>
      <c r="AE254" s="127">
        <v>0</v>
      </c>
      <c r="AF254" s="127">
        <v>0</v>
      </c>
      <c r="AG254" s="127">
        <f t="shared" ref="AG254:AL254" si="48">AG255</f>
        <v>1200</v>
      </c>
      <c r="AH254" s="127">
        <f t="shared" si="48"/>
        <v>1200</v>
      </c>
      <c r="AI254" s="127">
        <f t="shared" si="48"/>
        <v>1200</v>
      </c>
      <c r="AJ254" s="127">
        <f t="shared" si="48"/>
        <v>1200</v>
      </c>
      <c r="AK254" s="127">
        <f t="shared" si="48"/>
        <v>1200</v>
      </c>
      <c r="AL254" s="127">
        <f t="shared" si="48"/>
        <v>1200</v>
      </c>
      <c r="AM254" s="101">
        <f t="shared" si="44"/>
        <v>7200</v>
      </c>
      <c r="AN254" s="100" t="s">
        <v>75</v>
      </c>
      <c r="AQ254" s="57"/>
      <c r="AR254" s="71"/>
      <c r="AS254" s="71"/>
      <c r="AT254" s="71"/>
      <c r="AU254" s="71"/>
      <c r="AV254" s="71"/>
      <c r="AW254" s="71"/>
      <c r="AX254" s="3"/>
    </row>
    <row r="255" spans="1:95" ht="35.25" customHeight="1" x14ac:dyDescent="0.3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>
        <v>0</v>
      </c>
      <c r="S255" s="134">
        <v>5</v>
      </c>
      <c r="T255" s="134">
        <v>5</v>
      </c>
      <c r="U255" s="134">
        <v>0</v>
      </c>
      <c r="V255" s="134">
        <v>1</v>
      </c>
      <c r="W255" s="134">
        <v>0</v>
      </c>
      <c r="X255" s="134">
        <v>0</v>
      </c>
      <c r="Y255" s="134">
        <v>2</v>
      </c>
      <c r="Z255" s="134">
        <v>0</v>
      </c>
      <c r="AA255" s="134">
        <v>0</v>
      </c>
      <c r="AB255" s="107" t="s">
        <v>26</v>
      </c>
      <c r="AC255" s="100" t="s">
        <v>4</v>
      </c>
      <c r="AD255" s="127">
        <v>1150</v>
      </c>
      <c r="AE255" s="127">
        <v>1150</v>
      </c>
      <c r="AF255" s="127">
        <v>1150</v>
      </c>
      <c r="AG255" s="110">
        <v>1200</v>
      </c>
      <c r="AH255" s="110">
        <v>1200</v>
      </c>
      <c r="AI255" s="110">
        <v>1200</v>
      </c>
      <c r="AJ255" s="110">
        <v>1200</v>
      </c>
      <c r="AK255" s="110">
        <v>1200</v>
      </c>
      <c r="AL255" s="110">
        <v>1200</v>
      </c>
      <c r="AM255" s="101">
        <f t="shared" si="44"/>
        <v>7200</v>
      </c>
      <c r="AN255" s="123"/>
      <c r="AQ255" s="55">
        <f>AQ256</f>
        <v>50</v>
      </c>
      <c r="AR255" s="71"/>
      <c r="AS255" s="71"/>
      <c r="AT255" s="71"/>
      <c r="AU255" s="71"/>
      <c r="AV255" s="71"/>
      <c r="AW255" s="71"/>
      <c r="AX255" s="3"/>
    </row>
    <row r="256" spans="1:95" ht="56.25" customHeight="1" x14ac:dyDescent="0.3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>
        <v>0</v>
      </c>
      <c r="S256" s="134">
        <v>5</v>
      </c>
      <c r="T256" s="134">
        <v>5</v>
      </c>
      <c r="U256" s="134">
        <v>0</v>
      </c>
      <c r="V256" s="134">
        <v>1</v>
      </c>
      <c r="W256" s="134">
        <v>0</v>
      </c>
      <c r="X256" s="134">
        <v>0</v>
      </c>
      <c r="Y256" s="134">
        <v>2</v>
      </c>
      <c r="Z256" s="134">
        <v>0</v>
      </c>
      <c r="AA256" s="134">
        <v>2</v>
      </c>
      <c r="AB256" s="135" t="s">
        <v>146</v>
      </c>
      <c r="AC256" s="123" t="s">
        <v>31</v>
      </c>
      <c r="AD256" s="127"/>
      <c r="AE256" s="127"/>
      <c r="AF256" s="127"/>
      <c r="AG256" s="132">
        <v>1</v>
      </c>
      <c r="AH256" s="132">
        <v>1</v>
      </c>
      <c r="AI256" s="132">
        <v>1</v>
      </c>
      <c r="AJ256" s="132">
        <v>1</v>
      </c>
      <c r="AK256" s="132">
        <v>1</v>
      </c>
      <c r="AL256" s="132">
        <v>1</v>
      </c>
      <c r="AM256" s="101">
        <f t="shared" si="44"/>
        <v>6</v>
      </c>
      <c r="AN256" s="123"/>
      <c r="AQ256" s="81">
        <v>50</v>
      </c>
      <c r="AR256" s="71"/>
      <c r="AS256" s="71"/>
      <c r="AT256" s="71"/>
      <c r="AU256" s="71"/>
      <c r="AV256" s="71"/>
      <c r="AW256" s="71"/>
      <c r="AX256" s="3"/>
    </row>
    <row r="257" spans="1:50" ht="63.75" customHeight="1" x14ac:dyDescent="0.2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7">
        <v>0</v>
      </c>
      <c r="S257" s="137">
        <v>5</v>
      </c>
      <c r="T257" s="137">
        <v>5</v>
      </c>
      <c r="U257" s="137">
        <v>0</v>
      </c>
      <c r="V257" s="137">
        <v>2</v>
      </c>
      <c r="W257" s="137">
        <v>0</v>
      </c>
      <c r="X257" s="137">
        <v>0</v>
      </c>
      <c r="Y257" s="137">
        <v>0</v>
      </c>
      <c r="Z257" s="137">
        <v>0</v>
      </c>
      <c r="AA257" s="137">
        <v>0</v>
      </c>
      <c r="AB257" s="131" t="s">
        <v>147</v>
      </c>
      <c r="AC257" s="100" t="s">
        <v>4</v>
      </c>
      <c r="AD257" s="127">
        <f>AD260</f>
        <v>0</v>
      </c>
      <c r="AE257" s="127">
        <f>AE260</f>
        <v>0</v>
      </c>
      <c r="AF257" s="127">
        <f>AF260</f>
        <v>0</v>
      </c>
      <c r="AG257" s="127">
        <v>0</v>
      </c>
      <c r="AH257" s="127">
        <v>0</v>
      </c>
      <c r="AI257" s="127">
        <v>0</v>
      </c>
      <c r="AJ257" s="127">
        <v>0</v>
      </c>
      <c r="AK257" s="127">
        <v>0</v>
      </c>
      <c r="AL257" s="127">
        <v>0</v>
      </c>
      <c r="AM257" s="101">
        <f>AG257+AH257+AI257+AJ257+AK257+AL257</f>
        <v>0</v>
      </c>
      <c r="AN257" s="123"/>
      <c r="AQ257" s="78"/>
      <c r="AR257" s="71"/>
      <c r="AS257" s="71"/>
      <c r="AT257" s="71"/>
      <c r="AU257" s="71"/>
      <c r="AV257" s="71"/>
      <c r="AW257" s="71"/>
      <c r="AX257" s="3"/>
    </row>
    <row r="258" spans="1:50" ht="68.25" customHeight="1" x14ac:dyDescent="0.2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7">
        <v>0</v>
      </c>
      <c r="S258" s="137">
        <v>5</v>
      </c>
      <c r="T258" s="137">
        <v>5</v>
      </c>
      <c r="U258" s="137">
        <v>0</v>
      </c>
      <c r="V258" s="137">
        <v>2</v>
      </c>
      <c r="W258" s="137">
        <v>0</v>
      </c>
      <c r="X258" s="137">
        <v>0</v>
      </c>
      <c r="Y258" s="137">
        <v>1</v>
      </c>
      <c r="Z258" s="137">
        <v>0</v>
      </c>
      <c r="AA258" s="137">
        <v>0</v>
      </c>
      <c r="AB258" s="131" t="s">
        <v>148</v>
      </c>
      <c r="AC258" s="100" t="s">
        <v>32</v>
      </c>
      <c r="AD258" s="132"/>
      <c r="AE258" s="132"/>
      <c r="AF258" s="132"/>
      <c r="AG258" s="132">
        <v>1</v>
      </c>
      <c r="AH258" s="132">
        <v>1</v>
      </c>
      <c r="AI258" s="132">
        <v>1</v>
      </c>
      <c r="AJ258" s="132">
        <v>1</v>
      </c>
      <c r="AK258" s="132">
        <v>1</v>
      </c>
      <c r="AL258" s="132">
        <v>1</v>
      </c>
      <c r="AM258" s="101">
        <f>AG258+AH258+AI258+AJ258+AK258+AL258</f>
        <v>6</v>
      </c>
      <c r="AN258" s="100" t="s">
        <v>75</v>
      </c>
      <c r="AQ258" s="79">
        <v>1</v>
      </c>
      <c r="AR258" s="71"/>
      <c r="AS258" s="71"/>
      <c r="AT258" s="71"/>
      <c r="AU258" s="71"/>
      <c r="AV258" s="71"/>
      <c r="AW258" s="71"/>
      <c r="AX258" s="3"/>
    </row>
    <row r="259" spans="1:50" ht="48" customHeight="1" x14ac:dyDescent="0.2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7">
        <v>0</v>
      </c>
      <c r="S259" s="137">
        <v>5</v>
      </c>
      <c r="T259" s="137">
        <v>5</v>
      </c>
      <c r="U259" s="137">
        <v>0</v>
      </c>
      <c r="V259" s="137">
        <v>2</v>
      </c>
      <c r="W259" s="137">
        <v>0</v>
      </c>
      <c r="X259" s="137">
        <v>0</v>
      </c>
      <c r="Y259" s="137">
        <v>1</v>
      </c>
      <c r="Z259" s="137">
        <v>0</v>
      </c>
      <c r="AA259" s="137">
        <v>1</v>
      </c>
      <c r="AB259" s="129" t="s">
        <v>40</v>
      </c>
      <c r="AC259" s="100" t="s">
        <v>47</v>
      </c>
      <c r="AD259" s="127"/>
      <c r="AE259" s="127"/>
      <c r="AF259" s="127"/>
      <c r="AG259" s="133">
        <v>4</v>
      </c>
      <c r="AH259" s="133">
        <v>4</v>
      </c>
      <c r="AI259" s="133">
        <v>4</v>
      </c>
      <c r="AJ259" s="133">
        <v>4</v>
      </c>
      <c r="AK259" s="133">
        <v>4</v>
      </c>
      <c r="AL259" s="133">
        <v>4</v>
      </c>
      <c r="AM259" s="101">
        <f>AG259+AH259+AI259+AJ259+AK259+AL259</f>
        <v>24</v>
      </c>
      <c r="AN259" s="123"/>
      <c r="AQ259" s="78"/>
      <c r="AR259" s="71"/>
      <c r="AS259" s="71"/>
      <c r="AT259" s="71"/>
      <c r="AU259" s="71"/>
      <c r="AV259" s="71"/>
      <c r="AW259" s="71"/>
      <c r="AX259" s="3"/>
    </row>
    <row r="260" spans="1:50" ht="63.75" customHeight="1" x14ac:dyDescent="0.2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7">
        <v>0</v>
      </c>
      <c r="S260" s="137">
        <v>5</v>
      </c>
      <c r="T260" s="137">
        <v>5</v>
      </c>
      <c r="U260" s="137">
        <v>0</v>
      </c>
      <c r="V260" s="137">
        <v>2</v>
      </c>
      <c r="W260" s="137">
        <v>0</v>
      </c>
      <c r="X260" s="137">
        <v>0</v>
      </c>
      <c r="Y260" s="137">
        <v>2</v>
      </c>
      <c r="Z260" s="137">
        <v>0</v>
      </c>
      <c r="AA260" s="137">
        <v>0</v>
      </c>
      <c r="AB260" s="131" t="s">
        <v>149</v>
      </c>
      <c r="AC260" s="100" t="s">
        <v>32</v>
      </c>
      <c r="AD260" s="132"/>
      <c r="AE260" s="132"/>
      <c r="AF260" s="132"/>
      <c r="AG260" s="132">
        <v>1</v>
      </c>
      <c r="AH260" s="132">
        <v>1</v>
      </c>
      <c r="AI260" s="132">
        <v>1</v>
      </c>
      <c r="AJ260" s="132">
        <v>1</v>
      </c>
      <c r="AK260" s="132">
        <v>1</v>
      </c>
      <c r="AL260" s="132">
        <v>1</v>
      </c>
      <c r="AM260" s="101">
        <f>AG260+AH260+AI260+AJ260+AK260+AL260</f>
        <v>6</v>
      </c>
      <c r="AN260" s="100" t="s">
        <v>75</v>
      </c>
      <c r="AQ260" s="71"/>
      <c r="AR260" s="71"/>
      <c r="AS260" s="71"/>
      <c r="AT260" s="71"/>
      <c r="AU260" s="71"/>
      <c r="AV260" s="71"/>
      <c r="AW260" s="71"/>
      <c r="AX260" s="3"/>
    </row>
    <row r="261" spans="1:50" ht="36" customHeight="1" thickBot="1" x14ac:dyDescent="0.3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7">
        <v>0</v>
      </c>
      <c r="S261" s="137">
        <v>5</v>
      </c>
      <c r="T261" s="137">
        <v>5</v>
      </c>
      <c r="U261" s="137">
        <v>0</v>
      </c>
      <c r="V261" s="137">
        <v>2</v>
      </c>
      <c r="W261" s="137">
        <v>0</v>
      </c>
      <c r="X261" s="137">
        <v>0</v>
      </c>
      <c r="Y261" s="137">
        <v>2</v>
      </c>
      <c r="Z261" s="137">
        <v>0</v>
      </c>
      <c r="AA261" s="137">
        <v>2</v>
      </c>
      <c r="AB261" s="129" t="s">
        <v>173</v>
      </c>
      <c r="AC261" s="100" t="s">
        <v>47</v>
      </c>
      <c r="AD261" s="127"/>
      <c r="AE261" s="127"/>
      <c r="AF261" s="127"/>
      <c r="AG261" s="133">
        <v>2</v>
      </c>
      <c r="AH261" s="133">
        <v>2</v>
      </c>
      <c r="AI261" s="133">
        <v>2</v>
      </c>
      <c r="AJ261" s="133">
        <v>2</v>
      </c>
      <c r="AK261" s="133">
        <v>2</v>
      </c>
      <c r="AL261" s="133">
        <v>2</v>
      </c>
      <c r="AM261" s="101">
        <f>AG261+AH261+AI261+AJ261+AK261+AL261</f>
        <v>12</v>
      </c>
      <c r="AN261" s="123"/>
      <c r="AQ261" s="72"/>
      <c r="AR261" s="72"/>
      <c r="AS261" s="72"/>
      <c r="AT261" s="72"/>
      <c r="AU261" s="72"/>
      <c r="AV261" s="72"/>
      <c r="AW261" s="72"/>
      <c r="AX261" s="3"/>
    </row>
    <row r="262" spans="1:50" ht="35.2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2"/>
    </row>
    <row r="263" spans="1:50" ht="70.5" customHeight="1" x14ac:dyDescent="0.25">
      <c r="A263" s="283"/>
      <c r="B263" s="283"/>
      <c r="C263" s="283"/>
      <c r="D263" s="283"/>
      <c r="E263" s="283"/>
      <c r="F263" s="283"/>
      <c r="G263" s="283"/>
      <c r="H263" s="283"/>
      <c r="I263" s="283"/>
      <c r="J263" s="283"/>
      <c r="K263" s="283"/>
      <c r="L263" s="283"/>
      <c r="M263" s="283"/>
      <c r="N263" s="283"/>
      <c r="O263" s="283"/>
      <c r="P263" s="283"/>
      <c r="Q263" s="283"/>
      <c r="R263" s="283"/>
      <c r="S263" s="283"/>
      <c r="T263" s="283"/>
      <c r="U263" s="283"/>
      <c r="V263" s="283"/>
      <c r="W263" s="283"/>
      <c r="X263" s="283"/>
      <c r="Y263" s="283"/>
      <c r="Z263" s="283"/>
      <c r="AA263" s="283"/>
      <c r="AB263" s="283"/>
      <c r="AC263" s="283"/>
      <c r="AD263" s="283"/>
      <c r="AE263" s="283"/>
      <c r="AF263" s="283"/>
      <c r="AG263" s="283"/>
      <c r="AH263" s="283"/>
      <c r="AI263" s="283"/>
      <c r="AJ263" s="283"/>
      <c r="AK263" s="283"/>
      <c r="AL263" s="283"/>
      <c r="AM263" s="283"/>
      <c r="AN263" s="283"/>
    </row>
    <row r="264" spans="1:50" ht="30.75" customHeight="1" x14ac:dyDescent="0.25">
      <c r="A264" s="283"/>
      <c r="B264" s="283"/>
      <c r="C264" s="283"/>
      <c r="D264" s="283"/>
      <c r="E264" s="283"/>
      <c r="F264" s="283"/>
      <c r="G264" s="283"/>
      <c r="H264" s="283"/>
      <c r="I264" s="283"/>
      <c r="J264" s="283"/>
      <c r="K264" s="283"/>
      <c r="L264" s="283"/>
      <c r="M264" s="283"/>
      <c r="N264" s="283"/>
      <c r="O264" s="283"/>
      <c r="P264" s="283"/>
      <c r="Q264" s="283"/>
      <c r="R264" s="283"/>
      <c r="S264" s="283"/>
      <c r="T264" s="283"/>
      <c r="U264" s="283"/>
      <c r="V264" s="283"/>
      <c r="W264" s="283"/>
      <c r="X264" s="283"/>
      <c r="Y264" s="283"/>
      <c r="Z264" s="283"/>
      <c r="AA264" s="283"/>
      <c r="AB264" s="283"/>
      <c r="AC264" s="283"/>
      <c r="AD264" s="283"/>
      <c r="AE264" s="283"/>
      <c r="AF264" s="283"/>
      <c r="AG264" s="283"/>
      <c r="AH264" s="283"/>
      <c r="AI264" s="283"/>
      <c r="AJ264" s="283"/>
      <c r="AK264" s="283"/>
      <c r="AL264" s="283"/>
      <c r="AM264" s="283"/>
      <c r="AN264" s="42"/>
    </row>
    <row r="265" spans="1:50" ht="29.2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2"/>
    </row>
    <row r="266" spans="1:50" ht="29.2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2"/>
    </row>
    <row r="267" spans="1:50" ht="35.2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2"/>
    </row>
    <row r="268" spans="1:50" ht="33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2"/>
    </row>
    <row r="269" spans="1:50" ht="35.2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2"/>
    </row>
    <row r="270" spans="1:50" ht="36.7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2"/>
    </row>
    <row r="271" spans="1:50" ht="24.7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2"/>
    </row>
    <row r="272" spans="1:50" ht="55.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111" t="s">
        <v>179</v>
      </c>
      <c r="J272" s="100" t="s">
        <v>30</v>
      </c>
      <c r="K272" s="183"/>
      <c r="L272" s="183"/>
      <c r="M272" s="183"/>
      <c r="N272" s="181">
        <v>0</v>
      </c>
      <c r="O272" s="178">
        <v>0</v>
      </c>
      <c r="P272" s="178">
        <v>0</v>
      </c>
      <c r="Q272" s="178">
        <v>0</v>
      </c>
      <c r="R272" s="178">
        <v>0</v>
      </c>
      <c r="S272" s="178">
        <v>0</v>
      </c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2"/>
    </row>
    <row r="273" spans="1:40" ht="39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107" t="s">
        <v>42</v>
      </c>
      <c r="J273" s="100" t="s">
        <v>30</v>
      </c>
      <c r="K273" s="183"/>
      <c r="L273" s="183"/>
      <c r="M273" s="183"/>
      <c r="N273" s="181">
        <v>0</v>
      </c>
      <c r="O273" s="178">
        <v>256.3</v>
      </c>
      <c r="P273" s="178">
        <v>0</v>
      </c>
      <c r="Q273" s="178">
        <v>0</v>
      </c>
      <c r="R273" s="178">
        <v>0</v>
      </c>
      <c r="S273" s="178">
        <v>0</v>
      </c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2"/>
    </row>
    <row r="274" spans="1:40" ht="82.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111" t="s">
        <v>180</v>
      </c>
      <c r="J274" s="100" t="s">
        <v>28</v>
      </c>
      <c r="K274" s="183"/>
      <c r="L274" s="183"/>
      <c r="M274" s="183"/>
      <c r="N274" s="181">
        <v>0</v>
      </c>
      <c r="O274" s="181"/>
      <c r="P274" s="178">
        <v>0</v>
      </c>
      <c r="Q274" s="178">
        <v>0</v>
      </c>
      <c r="R274" s="178">
        <v>0</v>
      </c>
      <c r="S274" s="178">
        <v>0</v>
      </c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2"/>
    </row>
    <row r="275" spans="1:40" ht="39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2"/>
    </row>
    <row r="276" spans="1:40" ht="39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2"/>
    </row>
    <row r="277" spans="1:40" ht="30.7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2"/>
    </row>
    <row r="278" spans="1:40" ht="30.7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2"/>
    </row>
    <row r="279" spans="1:40" ht="30.7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2"/>
    </row>
    <row r="280" spans="1:40" ht="30.7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2"/>
    </row>
    <row r="281" spans="1:40" ht="30.7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2"/>
    </row>
    <row r="282" spans="1:40" ht="30.7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2"/>
    </row>
    <row r="283" spans="1:40" ht="30.7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2"/>
    </row>
    <row r="284" spans="1:40" ht="30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2"/>
    </row>
    <row r="285" spans="1:40" ht="56.2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2"/>
    </row>
    <row r="286" spans="1:40" ht="4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2"/>
    </row>
    <row r="287" spans="1:40" ht="30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2"/>
    </row>
    <row r="288" spans="1:40" ht="30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2"/>
    </row>
    <row r="289" spans="1:40" ht="30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2"/>
    </row>
    <row r="290" spans="1:40" ht="30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2"/>
    </row>
    <row r="291" spans="1:40" ht="30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2"/>
    </row>
    <row r="292" spans="1:40" ht="30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2"/>
    </row>
    <row r="293" spans="1:40" ht="32.2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2"/>
    </row>
    <row r="294" spans="1:40" ht="32.2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2"/>
    </row>
    <row r="295" spans="1:40" ht="32.2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2"/>
    </row>
    <row r="296" spans="1:40" ht="30.7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2"/>
    </row>
    <row r="297" spans="1:40" ht="32.25" customHeigh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2"/>
    </row>
    <row r="298" spans="1:40" ht="30" customHeigh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2"/>
    </row>
    <row r="299" spans="1:40" ht="30.75" customHeigh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2"/>
    </row>
    <row r="300" spans="1:40" ht="29.25" customHeigh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2"/>
    </row>
    <row r="301" spans="1:40" ht="45" customHeigh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2"/>
    </row>
    <row r="302" spans="1:40" ht="35.25" customHeigh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2"/>
    </row>
    <row r="303" spans="1:40" ht="27.75" customHeight="1" x14ac:dyDescent="0.25">
      <c r="A303" s="48" t="s">
        <v>45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2"/>
    </row>
    <row r="304" spans="1:40" ht="30.75" customHeigh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2"/>
    </row>
    <row r="305" spans="1:40" ht="27.75" customHeigh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2"/>
    </row>
    <row r="306" spans="1:40" ht="29.25" customHeigh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2"/>
    </row>
    <row r="307" spans="1:40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2"/>
    </row>
    <row r="308" spans="1:40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22"/>
    </row>
    <row r="309" spans="1:40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</row>
    <row r="310" spans="1:40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</row>
    <row r="311" spans="1:40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</row>
    <row r="312" spans="1:40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</row>
    <row r="313" spans="1:40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</row>
    <row r="314" spans="1:40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</row>
    <row r="315" spans="1:40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</row>
    <row r="316" spans="1:40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</row>
    <row r="317" spans="1:40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</row>
    <row r="318" spans="1:40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</row>
    <row r="319" spans="1:40" ht="18.75" customHeight="1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</row>
    <row r="320" spans="1:40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</row>
    <row r="321" spans="1:40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0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</row>
    <row r="322" spans="1:40" ht="409.6" customHeight="1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</row>
    <row r="323" spans="1:40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</row>
    <row r="324" spans="1:40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</row>
    <row r="325" spans="1:40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</row>
    <row r="326" spans="1:40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</row>
    <row r="327" spans="1:40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</row>
    <row r="328" spans="1:40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</row>
    <row r="329" spans="1:40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</row>
    <row r="330" spans="1:40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</row>
    <row r="331" spans="1:40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</row>
    <row r="332" spans="1:40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</row>
    <row r="333" spans="1:40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</row>
    <row r="334" spans="1:40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</row>
    <row r="335" spans="1:40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</row>
    <row r="336" spans="1:40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</row>
    <row r="337" spans="1:39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</row>
    <row r="338" spans="1:39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</row>
    <row r="339" spans="1:39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</row>
    <row r="340" spans="1:39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</row>
    <row r="341" spans="1:39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</row>
    <row r="342" spans="1:39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</row>
    <row r="343" spans="1:39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</row>
    <row r="344" spans="1:39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</row>
    <row r="345" spans="1:39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</row>
    <row r="346" spans="1:39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</row>
    <row r="347" spans="1:39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</row>
    <row r="348" spans="1:39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</row>
    <row r="349" spans="1:39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</row>
    <row r="350" spans="1:39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</row>
    <row r="351" spans="1:39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</row>
    <row r="352" spans="1:39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</row>
    <row r="353" spans="1:39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</row>
    <row r="354" spans="1:39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</row>
    <row r="355" spans="1:39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</row>
    <row r="356" spans="1:39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</row>
    <row r="359" spans="1:39" x14ac:dyDescent="0.25">
      <c r="B359" s="38"/>
    </row>
    <row r="360" spans="1:39" x14ac:dyDescent="0.25">
      <c r="B360" s="38"/>
    </row>
    <row r="361" spans="1:39" x14ac:dyDescent="0.25">
      <c r="B361" s="38"/>
    </row>
    <row r="362" spans="1:39" ht="18.75" x14ac:dyDescent="0.25">
      <c r="B362" s="39" t="s">
        <v>37</v>
      </c>
    </row>
  </sheetData>
  <mergeCells count="38">
    <mergeCell ref="C8:AN8"/>
    <mergeCell ref="AG16:AG17"/>
    <mergeCell ref="AH16:AH17"/>
    <mergeCell ref="AI16:AI17"/>
    <mergeCell ref="Z17:AA17"/>
    <mergeCell ref="C9:AN9"/>
    <mergeCell ref="I11:AN11"/>
    <mergeCell ref="AN16:AN17"/>
    <mergeCell ref="AD2:AN3"/>
    <mergeCell ref="C4:AN4"/>
    <mergeCell ref="C5:AN5"/>
    <mergeCell ref="C6:AN6"/>
    <mergeCell ref="C7:AN7"/>
    <mergeCell ref="A264:AM264"/>
    <mergeCell ref="I12:AN12"/>
    <mergeCell ref="A14:Q14"/>
    <mergeCell ref="R14:AA16"/>
    <mergeCell ref="AB14:AB17"/>
    <mergeCell ref="H17:I17"/>
    <mergeCell ref="K17:L17"/>
    <mergeCell ref="M17:Q17"/>
    <mergeCell ref="R17:S17"/>
    <mergeCell ref="W17:Y17"/>
    <mergeCell ref="D15:E17"/>
    <mergeCell ref="F15:G17"/>
    <mergeCell ref="H15:Q16"/>
    <mergeCell ref="AJ16:AJ17"/>
    <mergeCell ref="AK16:AK17"/>
    <mergeCell ref="AL16:AL17"/>
    <mergeCell ref="AR66:AR74"/>
    <mergeCell ref="AS66:AS74"/>
    <mergeCell ref="AW68:AW74"/>
    <mergeCell ref="A263:AN263"/>
    <mergeCell ref="AM16:AM17"/>
    <mergeCell ref="AC14:AC17"/>
    <mergeCell ref="AD14:AG15"/>
    <mergeCell ref="AM14:AN15"/>
    <mergeCell ref="A15:C17"/>
  </mergeCells>
  <printOptions horizontalCentered="1"/>
  <pageMargins left="0.19685039370078741" right="0.19685039370078741" top="0.19685039370078741" bottom="0.19685039370078741" header="0.31496062992125984" footer="0.15748031496062992"/>
  <pageSetup paperSize="8" scale="5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566"/>
  <sheetViews>
    <sheetView tabSelected="1" zoomScale="77" zoomScaleNormal="77" zoomScaleSheetLayoutView="100" workbookViewId="0">
      <pane ySplit="1" topLeftCell="A71" activePane="bottomLeft" state="frozen"/>
      <selection pane="bottomLeft" activeCell="AB74" sqref="AB74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" customWidth="1"/>
    <col min="7" max="7" width="5" style="4" customWidth="1"/>
    <col min="8" max="8" width="4.42578125" style="4" customWidth="1"/>
    <col min="9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5" style="25" customWidth="1"/>
    <col min="26" max="26" width="4.85546875" style="25" customWidth="1"/>
    <col min="27" max="27" width="4.5703125" style="25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4.570312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 x14ac:dyDescent="0.3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321" t="s">
        <v>296</v>
      </c>
      <c r="AJ1" s="302"/>
      <c r="AK1" s="302"/>
      <c r="AL1" s="302"/>
      <c r="AM1" s="302"/>
      <c r="AN1" s="302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 x14ac:dyDescent="0.3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B2" s="23"/>
      <c r="AC2" s="9"/>
      <c r="AD2" s="23"/>
      <c r="AE2" s="23"/>
      <c r="AF2" s="23"/>
      <c r="AG2" s="23"/>
      <c r="AH2" s="23"/>
      <c r="AI2" s="23"/>
      <c r="AJ2" s="23"/>
      <c r="AK2" s="23"/>
      <c r="AL2" s="23"/>
      <c r="AM2" s="23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3" customFormat="1" ht="22.5" customHeight="1" x14ac:dyDescent="0.25">
      <c r="A3" s="6"/>
      <c r="B3" s="6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</row>
    <row r="4" spans="1:85" s="3" customFormat="1" ht="18.75" x14ac:dyDescent="0.3">
      <c r="A4" s="6"/>
      <c r="B4" s="6"/>
      <c r="C4" s="304" t="s">
        <v>21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</row>
    <row r="5" spans="1:85" s="3" customFormat="1" ht="18.75" x14ac:dyDescent="0.25">
      <c r="A5" s="10"/>
      <c r="B5" s="10"/>
      <c r="C5" s="305" t="s">
        <v>297</v>
      </c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</row>
    <row r="6" spans="1:85" s="3" customFormat="1" ht="18.75" x14ac:dyDescent="0.3">
      <c r="A6" s="29"/>
      <c r="B6" s="29"/>
      <c r="C6" s="306" t="s">
        <v>19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</row>
    <row r="7" spans="1:85" s="3" customFormat="1" ht="18.75" x14ac:dyDescent="0.3">
      <c r="A7" s="29"/>
      <c r="B7" s="29"/>
      <c r="C7" s="307" t="s">
        <v>189</v>
      </c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</row>
    <row r="8" spans="1:85" s="3" customFormat="1" ht="8.25" customHeight="1" x14ac:dyDescent="0.3">
      <c r="A8" s="29"/>
      <c r="B8" s="29"/>
      <c r="C8" s="305" t="s">
        <v>20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</row>
    <row r="9" spans="1:85" s="8" customFormat="1" ht="19.5" x14ac:dyDescent="0.35">
      <c r="A9" s="29"/>
      <c r="B9" s="29"/>
      <c r="C9" s="29"/>
      <c r="D9" s="29"/>
      <c r="E9" s="29"/>
      <c r="F9" s="29"/>
      <c r="G9" s="29"/>
      <c r="H9" s="29"/>
      <c r="I9" s="30" t="s">
        <v>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1"/>
      <c r="AB9" s="30"/>
      <c r="AC9" s="3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</row>
    <row r="10" spans="1:85" s="8" customFormat="1" ht="35.25" customHeight="1" x14ac:dyDescent="0.3">
      <c r="A10" s="29"/>
      <c r="B10" s="29"/>
      <c r="C10" s="29"/>
      <c r="D10" s="29"/>
      <c r="E10" s="29"/>
      <c r="F10" s="29"/>
      <c r="G10" s="29"/>
      <c r="H10" s="29"/>
      <c r="I10" s="298" t="s">
        <v>22</v>
      </c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</row>
    <row r="11" spans="1:85" ht="32.25" customHeight="1" x14ac:dyDescent="0.3">
      <c r="A11" s="32"/>
      <c r="B11" s="32"/>
      <c r="C11" s="32"/>
      <c r="D11" s="32"/>
      <c r="E11" s="32"/>
      <c r="F11" s="32"/>
      <c r="G11" s="32"/>
      <c r="H11" s="32"/>
      <c r="I11" s="298" t="s">
        <v>23</v>
      </c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 x14ac:dyDescent="0.3">
      <c r="A12" s="32"/>
      <c r="B12" s="32"/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26" customFormat="1" ht="70.5" customHeight="1" x14ac:dyDescent="0.25">
      <c r="A13" s="284" t="s">
        <v>9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91"/>
      <c r="R13" s="291" t="s">
        <v>13</v>
      </c>
      <c r="S13" s="287"/>
      <c r="T13" s="287"/>
      <c r="U13" s="287"/>
      <c r="V13" s="287"/>
      <c r="W13" s="287"/>
      <c r="X13" s="287"/>
      <c r="Y13" s="287"/>
      <c r="Z13" s="287"/>
      <c r="AA13" s="292"/>
      <c r="AB13" s="287" t="s">
        <v>14</v>
      </c>
      <c r="AC13" s="284" t="s">
        <v>2</v>
      </c>
      <c r="AD13" s="291" t="s">
        <v>178</v>
      </c>
      <c r="AE13" s="287"/>
      <c r="AF13" s="287"/>
      <c r="AG13" s="287"/>
      <c r="AH13" s="317"/>
      <c r="AI13" s="317"/>
      <c r="AJ13" s="317"/>
      <c r="AK13" s="317"/>
      <c r="AL13" s="318"/>
      <c r="AM13" s="284" t="s">
        <v>10</v>
      </c>
      <c r="AN13" s="284" t="s">
        <v>293</v>
      </c>
    </row>
    <row r="14" spans="1:85" s="26" customFormat="1" ht="15" customHeight="1" x14ac:dyDescent="0.25">
      <c r="A14" s="291" t="s">
        <v>16</v>
      </c>
      <c r="B14" s="287"/>
      <c r="C14" s="292"/>
      <c r="D14" s="291" t="s">
        <v>17</v>
      </c>
      <c r="E14" s="292"/>
      <c r="F14" s="311" t="s">
        <v>18</v>
      </c>
      <c r="G14" s="312"/>
      <c r="H14" s="287" t="s">
        <v>15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93"/>
      <c r="S14" s="289"/>
      <c r="T14" s="289"/>
      <c r="U14" s="289"/>
      <c r="V14" s="289"/>
      <c r="W14" s="289"/>
      <c r="X14" s="289"/>
      <c r="Y14" s="289"/>
      <c r="Z14" s="289"/>
      <c r="AA14" s="294"/>
      <c r="AB14" s="289"/>
      <c r="AC14" s="286"/>
      <c r="AD14" s="293"/>
      <c r="AE14" s="289"/>
      <c r="AF14" s="289"/>
      <c r="AG14" s="289"/>
      <c r="AH14" s="319"/>
      <c r="AI14" s="319"/>
      <c r="AJ14" s="319"/>
      <c r="AK14" s="319"/>
      <c r="AL14" s="320"/>
      <c r="AM14" s="285"/>
      <c r="AN14" s="285"/>
    </row>
    <row r="15" spans="1:85" s="26" customFormat="1" ht="22.5" customHeight="1" x14ac:dyDescent="0.25">
      <c r="A15" s="293"/>
      <c r="B15" s="289"/>
      <c r="C15" s="294"/>
      <c r="D15" s="293"/>
      <c r="E15" s="294"/>
      <c r="F15" s="313"/>
      <c r="G15" s="314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3"/>
      <c r="S15" s="289"/>
      <c r="T15" s="289"/>
      <c r="U15" s="289"/>
      <c r="V15" s="289"/>
      <c r="W15" s="289"/>
      <c r="X15" s="289"/>
      <c r="Y15" s="289"/>
      <c r="Z15" s="289"/>
      <c r="AA15" s="294"/>
      <c r="AB15" s="289"/>
      <c r="AC15" s="286"/>
      <c r="AD15" s="83" t="s">
        <v>5</v>
      </c>
      <c r="AE15" s="84" t="s">
        <v>6</v>
      </c>
      <c r="AF15" s="85" t="s">
        <v>7</v>
      </c>
      <c r="AG15" s="284" t="s">
        <v>181</v>
      </c>
      <c r="AH15" s="284" t="s">
        <v>182</v>
      </c>
      <c r="AI15" s="284" t="s">
        <v>183</v>
      </c>
      <c r="AJ15" s="284" t="s">
        <v>184</v>
      </c>
      <c r="AK15" s="284" t="s">
        <v>188</v>
      </c>
      <c r="AL15" s="284" t="s">
        <v>295</v>
      </c>
      <c r="AM15" s="284" t="s">
        <v>44</v>
      </c>
      <c r="AN15" s="284"/>
    </row>
    <row r="16" spans="1:85" s="26" customFormat="1" ht="127.5" customHeight="1" thickBot="1" x14ac:dyDescent="0.3">
      <c r="A16" s="295"/>
      <c r="B16" s="296"/>
      <c r="C16" s="297"/>
      <c r="D16" s="295"/>
      <c r="E16" s="297"/>
      <c r="F16" s="315"/>
      <c r="G16" s="316"/>
      <c r="H16" s="322" t="s">
        <v>48</v>
      </c>
      <c r="I16" s="323"/>
      <c r="J16" s="186" t="s">
        <v>49</v>
      </c>
      <c r="K16" s="308" t="s">
        <v>50</v>
      </c>
      <c r="L16" s="310"/>
      <c r="M16" s="301" t="s">
        <v>51</v>
      </c>
      <c r="N16" s="301"/>
      <c r="O16" s="301"/>
      <c r="P16" s="301"/>
      <c r="Q16" s="300"/>
      <c r="R16" s="299" t="s">
        <v>48</v>
      </c>
      <c r="S16" s="300"/>
      <c r="T16" s="86" t="s">
        <v>49</v>
      </c>
      <c r="U16" s="86" t="s">
        <v>52</v>
      </c>
      <c r="V16" s="86" t="s">
        <v>53</v>
      </c>
      <c r="W16" s="308" t="s">
        <v>186</v>
      </c>
      <c r="X16" s="309"/>
      <c r="Y16" s="310"/>
      <c r="Z16" s="308" t="s">
        <v>55</v>
      </c>
      <c r="AA16" s="310"/>
      <c r="AB16" s="289"/>
      <c r="AC16" s="285"/>
      <c r="AD16" s="87"/>
      <c r="AE16" s="88"/>
      <c r="AF16" s="89"/>
      <c r="AG16" s="285"/>
      <c r="AH16" s="285"/>
      <c r="AI16" s="285"/>
      <c r="AJ16" s="285"/>
      <c r="AK16" s="285"/>
      <c r="AL16" s="285"/>
      <c r="AM16" s="285"/>
      <c r="AN16" s="285"/>
    </row>
    <row r="17" spans="1:40" s="26" customFormat="1" ht="15.75" customHeight="1" x14ac:dyDescent="0.25">
      <c r="A17" s="84">
        <v>1</v>
      </c>
      <c r="B17" s="84">
        <v>2</v>
      </c>
      <c r="C17" s="90">
        <v>3</v>
      </c>
      <c r="D17" s="86">
        <v>4</v>
      </c>
      <c r="E17" s="91">
        <v>5</v>
      </c>
      <c r="F17" s="92">
        <v>6</v>
      </c>
      <c r="G17" s="93">
        <v>7</v>
      </c>
      <c r="H17" s="86">
        <v>8</v>
      </c>
      <c r="I17" s="91">
        <v>9</v>
      </c>
      <c r="J17" s="93">
        <v>10</v>
      </c>
      <c r="K17" s="86">
        <v>11</v>
      </c>
      <c r="L17" s="91">
        <v>12</v>
      </c>
      <c r="M17" s="86">
        <v>13</v>
      </c>
      <c r="N17" s="86">
        <v>14</v>
      </c>
      <c r="O17" s="86">
        <v>15</v>
      </c>
      <c r="P17" s="86">
        <v>16</v>
      </c>
      <c r="Q17" s="93">
        <v>17</v>
      </c>
      <c r="R17" s="86">
        <v>18</v>
      </c>
      <c r="S17" s="94">
        <v>19</v>
      </c>
      <c r="T17" s="86">
        <v>20</v>
      </c>
      <c r="U17" s="86">
        <v>21</v>
      </c>
      <c r="V17" s="91">
        <v>22</v>
      </c>
      <c r="W17" s="93">
        <v>23</v>
      </c>
      <c r="X17" s="86">
        <v>24</v>
      </c>
      <c r="Y17" s="86">
        <v>25</v>
      </c>
      <c r="Z17" s="93">
        <v>26</v>
      </c>
      <c r="AA17" s="93">
        <v>27</v>
      </c>
      <c r="AB17" s="86">
        <v>28</v>
      </c>
      <c r="AC17" s="86">
        <v>29</v>
      </c>
      <c r="AD17" s="95">
        <v>30</v>
      </c>
      <c r="AE17" s="96">
        <v>31</v>
      </c>
      <c r="AF17" s="97">
        <v>32</v>
      </c>
      <c r="AG17" s="86">
        <v>30</v>
      </c>
      <c r="AH17" s="86">
        <v>31</v>
      </c>
      <c r="AI17" s="86">
        <v>32</v>
      </c>
      <c r="AJ17" s="86">
        <v>33</v>
      </c>
      <c r="AK17" s="86">
        <v>34</v>
      </c>
      <c r="AL17" s="86">
        <v>35</v>
      </c>
      <c r="AM17" s="248">
        <v>36</v>
      </c>
      <c r="AN17" s="86"/>
    </row>
    <row r="18" spans="1:40" s="247" customFormat="1" ht="34.5" customHeight="1" x14ac:dyDescent="0.25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6" t="s">
        <v>12</v>
      </c>
      <c r="AC18" s="242" t="s">
        <v>215</v>
      </c>
      <c r="AD18" s="244" t="e">
        <f>AD23+#REF!+#REF!+AD76+#REF!</f>
        <v>#REF!</v>
      </c>
      <c r="AE18" s="244" t="e">
        <f>AE23+#REF!+#REF!+AE76+#REF!</f>
        <v>#REF!</v>
      </c>
      <c r="AF18" s="244" t="e">
        <f>AF23+#REF!+#REF!+AF76+#REF!</f>
        <v>#REF!</v>
      </c>
      <c r="AG18" s="243">
        <f>AG23+AG76+AG140</f>
        <v>33530675.410000004</v>
      </c>
      <c r="AH18" s="243">
        <f>AH23+AH76</f>
        <v>13005492.949999999</v>
      </c>
      <c r="AI18" s="243">
        <f>AI23+AI76</f>
        <v>11305477</v>
      </c>
      <c r="AJ18" s="243">
        <f>AJ23+AJ76</f>
        <v>11305477</v>
      </c>
      <c r="AK18" s="243">
        <f>AK23+AK76</f>
        <v>11305477</v>
      </c>
      <c r="AL18" s="243">
        <f>AL23+AL76</f>
        <v>11305477</v>
      </c>
      <c r="AM18" s="243">
        <f>AL18+AK18+AJ18+AI18+AH18+AG18</f>
        <v>91758076.360000014</v>
      </c>
      <c r="AN18" s="255">
        <v>2026</v>
      </c>
    </row>
    <row r="19" spans="1:40" s="26" customFormat="1" ht="66.75" customHeight="1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88" t="s">
        <v>190</v>
      </c>
      <c r="AC19" s="100"/>
      <c r="AD19" s="104"/>
      <c r="AE19" s="104"/>
      <c r="AF19" s="104"/>
      <c r="AG19" s="178"/>
      <c r="AH19" s="178"/>
      <c r="AI19" s="178"/>
      <c r="AJ19" s="178"/>
      <c r="AK19" s="178"/>
      <c r="AL19" s="178"/>
      <c r="AM19" s="101"/>
      <c r="AN19" s="256"/>
    </row>
    <row r="20" spans="1:40" s="26" customFormat="1" ht="54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17" t="s">
        <v>80</v>
      </c>
      <c r="AC20" s="100" t="s">
        <v>28</v>
      </c>
      <c r="AD20" s="104"/>
      <c r="AE20" s="104"/>
      <c r="AF20" s="104"/>
      <c r="AG20" s="178">
        <v>90</v>
      </c>
      <c r="AH20" s="178">
        <v>92</v>
      </c>
      <c r="AI20" s="178">
        <v>94</v>
      </c>
      <c r="AJ20" s="178">
        <v>96</v>
      </c>
      <c r="AK20" s="178">
        <v>98</v>
      </c>
      <c r="AL20" s="178">
        <v>100</v>
      </c>
      <c r="AM20" s="101">
        <v>100</v>
      </c>
      <c r="AN20" s="256"/>
    </row>
    <row r="21" spans="1:40" s="26" customFormat="1" ht="57.7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17" t="s">
        <v>191</v>
      </c>
      <c r="AC21" s="100"/>
      <c r="AD21" s="104"/>
      <c r="AE21" s="104"/>
      <c r="AF21" s="104"/>
      <c r="AG21" s="178"/>
      <c r="AH21" s="178"/>
      <c r="AI21" s="178"/>
      <c r="AJ21" s="178"/>
      <c r="AK21" s="178"/>
      <c r="AL21" s="178"/>
      <c r="AM21" s="101"/>
      <c r="AN21" s="256"/>
    </row>
    <row r="22" spans="1:40" s="26" customFormat="1" ht="39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89" t="s">
        <v>185</v>
      </c>
      <c r="AC22" s="100" t="s">
        <v>1</v>
      </c>
      <c r="AD22" s="104"/>
      <c r="AE22" s="104"/>
      <c r="AF22" s="104"/>
      <c r="AG22" s="178">
        <v>90</v>
      </c>
      <c r="AH22" s="178">
        <v>92</v>
      </c>
      <c r="AI22" s="178">
        <v>94</v>
      </c>
      <c r="AJ22" s="178">
        <v>96</v>
      </c>
      <c r="AK22" s="178">
        <v>98</v>
      </c>
      <c r="AL22" s="178">
        <v>100</v>
      </c>
      <c r="AM22" s="101">
        <v>100</v>
      </c>
      <c r="AN22" s="256"/>
    </row>
    <row r="23" spans="1:40" s="26" customFormat="1" ht="31.5" x14ac:dyDescent="0.25">
      <c r="A23" s="193">
        <v>8</v>
      </c>
      <c r="B23" s="193">
        <v>0</v>
      </c>
      <c r="C23" s="193">
        <v>7</v>
      </c>
      <c r="D23" s="193">
        <v>0</v>
      </c>
      <c r="E23" s="193">
        <v>5</v>
      </c>
      <c r="F23" s="193">
        <v>0</v>
      </c>
      <c r="G23" s="193">
        <v>0</v>
      </c>
      <c r="H23" s="193">
        <v>1</v>
      </c>
      <c r="I23" s="193">
        <v>9</v>
      </c>
      <c r="J23" s="193">
        <v>1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1</v>
      </c>
      <c r="S23" s="193">
        <v>9</v>
      </c>
      <c r="T23" s="193">
        <v>1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87" t="s">
        <v>310</v>
      </c>
      <c r="AC23" s="194" t="s">
        <v>215</v>
      </c>
      <c r="AD23" s="195" t="e">
        <f>AD24+AD33</f>
        <v>#REF!</v>
      </c>
      <c r="AE23" s="195" t="e">
        <f>AE24+AE33</f>
        <v>#REF!</v>
      </c>
      <c r="AF23" s="195" t="e">
        <f>AF24+AF33</f>
        <v>#REF!</v>
      </c>
      <c r="AG23" s="210">
        <f>AG24+AG33++AG51+AG61+AG67+AG71</f>
        <v>11293216.540000001</v>
      </c>
      <c r="AH23" s="210">
        <f>AH33+AH51</f>
        <v>2038300</v>
      </c>
      <c r="AI23" s="210">
        <f t="shared" ref="AI23:AL23" si="0">AI33+AI51+AI67</f>
        <v>2038300</v>
      </c>
      <c r="AJ23" s="210">
        <f t="shared" si="0"/>
        <v>2038300</v>
      </c>
      <c r="AK23" s="210">
        <f t="shared" si="0"/>
        <v>2038300</v>
      </c>
      <c r="AL23" s="210">
        <f t="shared" si="0"/>
        <v>2038300</v>
      </c>
      <c r="AM23" s="210">
        <f>AL23+AK23+AJ23+AI23+AH23+AG23</f>
        <v>21484716.539999999</v>
      </c>
      <c r="AN23" s="257" t="s">
        <v>294</v>
      </c>
    </row>
    <row r="24" spans="1:40" s="268" customFormat="1" ht="63.75" customHeight="1" x14ac:dyDescent="0.25">
      <c r="A24" s="102">
        <v>8</v>
      </c>
      <c r="B24" s="102">
        <v>0</v>
      </c>
      <c r="C24" s="102">
        <v>7</v>
      </c>
      <c r="D24" s="102">
        <v>0</v>
      </c>
      <c r="E24" s="102">
        <v>5</v>
      </c>
      <c r="F24" s="102">
        <v>0</v>
      </c>
      <c r="G24" s="102">
        <v>0</v>
      </c>
      <c r="H24" s="102">
        <v>1</v>
      </c>
      <c r="I24" s="102">
        <v>9</v>
      </c>
      <c r="J24" s="102">
        <v>1</v>
      </c>
      <c r="K24" s="102">
        <v>0</v>
      </c>
      <c r="L24" s="102">
        <v>1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1</v>
      </c>
      <c r="S24" s="102">
        <v>9</v>
      </c>
      <c r="T24" s="102">
        <v>1</v>
      </c>
      <c r="U24" s="102">
        <v>1</v>
      </c>
      <c r="V24" s="102">
        <v>1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5" t="s">
        <v>255</v>
      </c>
      <c r="AC24" s="100" t="s">
        <v>215</v>
      </c>
      <c r="AD24" s="104" t="e">
        <f>#REF!+#REF!</f>
        <v>#REF!</v>
      </c>
      <c r="AE24" s="104" t="e">
        <f>#REF!+#REF!</f>
        <v>#REF!</v>
      </c>
      <c r="AF24" s="104" t="e">
        <f>#REF!+#REF!</f>
        <v>#REF!</v>
      </c>
      <c r="AG24" s="208">
        <f>AG29+AG31</f>
        <v>3044836.06</v>
      </c>
      <c r="AH24" s="208">
        <f t="shared" ref="AH24:AL24" si="1">AH26</f>
        <v>0</v>
      </c>
      <c r="AI24" s="208">
        <f t="shared" si="1"/>
        <v>0</v>
      </c>
      <c r="AJ24" s="208">
        <f t="shared" si="1"/>
        <v>0</v>
      </c>
      <c r="AK24" s="208">
        <f t="shared" si="1"/>
        <v>0</v>
      </c>
      <c r="AL24" s="208">
        <f t="shared" si="1"/>
        <v>0</v>
      </c>
      <c r="AM24" s="209">
        <f>AG24</f>
        <v>3044836.06</v>
      </c>
      <c r="AN24" s="256" t="s">
        <v>294</v>
      </c>
    </row>
    <row r="25" spans="1:40" s="234" customFormat="1" ht="54" customHeight="1" x14ac:dyDescent="0.25">
      <c r="A25" s="112">
        <v>8</v>
      </c>
      <c r="B25" s="112">
        <v>0</v>
      </c>
      <c r="C25" s="112">
        <v>7</v>
      </c>
      <c r="D25" s="112">
        <v>0</v>
      </c>
      <c r="E25" s="112">
        <v>5</v>
      </c>
      <c r="F25" s="112">
        <v>0</v>
      </c>
      <c r="G25" s="112">
        <v>0</v>
      </c>
      <c r="H25" s="112">
        <v>1</v>
      </c>
      <c r="I25" s="112">
        <v>9</v>
      </c>
      <c r="J25" s="112">
        <v>1</v>
      </c>
      <c r="K25" s="112">
        <v>0</v>
      </c>
      <c r="L25" s="112">
        <v>1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1</v>
      </c>
      <c r="S25" s="112">
        <v>9</v>
      </c>
      <c r="T25" s="112">
        <v>1</v>
      </c>
      <c r="U25" s="112">
        <v>1</v>
      </c>
      <c r="V25" s="112">
        <v>1</v>
      </c>
      <c r="W25" s="112">
        <v>0</v>
      </c>
      <c r="X25" s="112">
        <v>0</v>
      </c>
      <c r="Y25" s="112">
        <v>0</v>
      </c>
      <c r="Z25" s="112">
        <v>0</v>
      </c>
      <c r="AA25" s="112">
        <v>1</v>
      </c>
      <c r="AB25" s="117" t="s">
        <v>251</v>
      </c>
      <c r="AC25" s="114" t="s">
        <v>28</v>
      </c>
      <c r="AD25" s="115"/>
      <c r="AE25" s="115"/>
      <c r="AF25" s="115"/>
      <c r="AG25" s="181"/>
      <c r="AH25" s="181"/>
      <c r="AI25" s="181"/>
      <c r="AJ25" s="181"/>
      <c r="AK25" s="181"/>
      <c r="AL25" s="181"/>
      <c r="AM25" s="184"/>
      <c r="AN25" s="258" t="s">
        <v>294</v>
      </c>
    </row>
    <row r="26" spans="1:40" s="234" customFormat="1" ht="54" customHeight="1" x14ac:dyDescent="0.25">
      <c r="A26" s="112">
        <v>8</v>
      </c>
      <c r="B26" s="112">
        <v>0</v>
      </c>
      <c r="C26" s="112">
        <v>7</v>
      </c>
      <c r="D26" s="112">
        <v>0</v>
      </c>
      <c r="E26" s="112">
        <v>5</v>
      </c>
      <c r="F26" s="112">
        <v>0</v>
      </c>
      <c r="G26" s="112">
        <v>0</v>
      </c>
      <c r="H26" s="112">
        <v>1</v>
      </c>
      <c r="I26" s="112">
        <v>9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1</v>
      </c>
      <c r="S26" s="112">
        <v>9</v>
      </c>
      <c r="T26" s="112">
        <v>1</v>
      </c>
      <c r="U26" s="112">
        <v>1</v>
      </c>
      <c r="V26" s="112">
        <v>1</v>
      </c>
      <c r="W26" s="112">
        <v>1</v>
      </c>
      <c r="X26" s="112">
        <v>1</v>
      </c>
      <c r="Y26" s="112">
        <v>0</v>
      </c>
      <c r="Z26" s="112">
        <v>0</v>
      </c>
      <c r="AA26" s="112">
        <v>0</v>
      </c>
      <c r="AB26" s="237" t="s">
        <v>199</v>
      </c>
      <c r="AC26" s="114" t="s">
        <v>215</v>
      </c>
      <c r="AD26" s="115"/>
      <c r="AE26" s="115"/>
      <c r="AF26" s="115"/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4">
        <f>AF26+AG26+AH26+AI26+AJ26+AK26</f>
        <v>0</v>
      </c>
      <c r="AN26" s="258" t="s">
        <v>294</v>
      </c>
    </row>
    <row r="27" spans="1:40" s="234" customFormat="1" ht="56.25" customHeight="1" x14ac:dyDescent="0.25">
      <c r="A27" s="112">
        <v>8</v>
      </c>
      <c r="B27" s="112">
        <v>0</v>
      </c>
      <c r="C27" s="112">
        <v>7</v>
      </c>
      <c r="D27" s="112">
        <v>0</v>
      </c>
      <c r="E27" s="112">
        <v>5</v>
      </c>
      <c r="F27" s="112">
        <v>0</v>
      </c>
      <c r="G27" s="112">
        <v>0</v>
      </c>
      <c r="H27" s="112">
        <v>1</v>
      </c>
      <c r="I27" s="112">
        <v>9</v>
      </c>
      <c r="J27" s="112">
        <v>1</v>
      </c>
      <c r="K27" s="112">
        <v>0</v>
      </c>
      <c r="L27" s="112">
        <v>1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1</v>
      </c>
      <c r="S27" s="112">
        <v>9</v>
      </c>
      <c r="T27" s="112">
        <v>1</v>
      </c>
      <c r="U27" s="112">
        <v>1</v>
      </c>
      <c r="V27" s="112">
        <v>1</v>
      </c>
      <c r="W27" s="112">
        <v>1</v>
      </c>
      <c r="X27" s="112">
        <v>2</v>
      </c>
      <c r="Y27" s="112">
        <v>0</v>
      </c>
      <c r="Z27" s="112">
        <v>0</v>
      </c>
      <c r="AA27" s="112">
        <v>0</v>
      </c>
      <c r="AB27" s="118" t="s">
        <v>200</v>
      </c>
      <c r="AC27" s="114" t="s">
        <v>280</v>
      </c>
      <c r="AD27" s="115"/>
      <c r="AE27" s="115"/>
      <c r="AF27" s="115"/>
      <c r="AG27" s="181">
        <v>1</v>
      </c>
      <c r="AH27" s="181">
        <v>1</v>
      </c>
      <c r="AI27" s="181">
        <v>1</v>
      </c>
      <c r="AJ27" s="181">
        <v>1</v>
      </c>
      <c r="AK27" s="181">
        <v>1</v>
      </c>
      <c r="AL27" s="181">
        <v>1</v>
      </c>
      <c r="AM27" s="181">
        <v>1</v>
      </c>
      <c r="AN27" s="258" t="s">
        <v>294</v>
      </c>
    </row>
    <row r="28" spans="1:40" s="234" customFormat="1" ht="43.5" customHeight="1" x14ac:dyDescent="0.25">
      <c r="A28" s="112">
        <v>8</v>
      </c>
      <c r="B28" s="112">
        <v>0</v>
      </c>
      <c r="C28" s="112">
        <v>7</v>
      </c>
      <c r="D28" s="112">
        <v>0</v>
      </c>
      <c r="E28" s="112">
        <v>5</v>
      </c>
      <c r="F28" s="112">
        <v>0</v>
      </c>
      <c r="G28" s="112">
        <v>0</v>
      </c>
      <c r="H28" s="112">
        <v>1</v>
      </c>
      <c r="I28" s="112">
        <v>9</v>
      </c>
      <c r="J28" s="112">
        <v>1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1</v>
      </c>
      <c r="S28" s="112">
        <v>9</v>
      </c>
      <c r="T28" s="112">
        <v>1</v>
      </c>
      <c r="U28" s="112">
        <v>1</v>
      </c>
      <c r="V28" s="112">
        <v>1</v>
      </c>
      <c r="W28" s="112">
        <v>1</v>
      </c>
      <c r="X28" s="112">
        <v>2</v>
      </c>
      <c r="Y28" s="112">
        <v>0</v>
      </c>
      <c r="Z28" s="112">
        <v>0</v>
      </c>
      <c r="AA28" s="112">
        <v>1</v>
      </c>
      <c r="AB28" s="118" t="s">
        <v>252</v>
      </c>
      <c r="AC28" s="114" t="s">
        <v>31</v>
      </c>
      <c r="AD28" s="115"/>
      <c r="AE28" s="115"/>
      <c r="AF28" s="115"/>
      <c r="AG28" s="191">
        <v>1</v>
      </c>
      <c r="AH28" s="191">
        <v>1</v>
      </c>
      <c r="AI28" s="191">
        <v>1</v>
      </c>
      <c r="AJ28" s="191">
        <v>1</v>
      </c>
      <c r="AK28" s="191">
        <v>1</v>
      </c>
      <c r="AL28" s="191">
        <v>1</v>
      </c>
      <c r="AM28" s="235">
        <f>AF28+AG28+AH28+AI28+AJ28+AK28</f>
        <v>5</v>
      </c>
      <c r="AN28" s="258" t="s">
        <v>294</v>
      </c>
    </row>
    <row r="29" spans="1:40" s="268" customFormat="1" ht="66" customHeight="1" x14ac:dyDescent="0.25">
      <c r="A29" s="102">
        <v>8</v>
      </c>
      <c r="B29" s="102">
        <v>0</v>
      </c>
      <c r="C29" s="102">
        <v>0</v>
      </c>
      <c r="D29" s="102">
        <v>0</v>
      </c>
      <c r="E29" s="102">
        <v>5</v>
      </c>
      <c r="F29" s="102">
        <v>0</v>
      </c>
      <c r="G29" s="102">
        <v>2</v>
      </c>
      <c r="H29" s="102">
        <v>1</v>
      </c>
      <c r="I29" s="102">
        <v>9</v>
      </c>
      <c r="J29" s="102">
        <v>1</v>
      </c>
      <c r="K29" s="102">
        <v>0</v>
      </c>
      <c r="L29" s="102">
        <v>1</v>
      </c>
      <c r="M29" s="102">
        <v>2</v>
      </c>
      <c r="N29" s="102">
        <v>0</v>
      </c>
      <c r="O29" s="102">
        <v>1</v>
      </c>
      <c r="P29" s="102">
        <v>3</v>
      </c>
      <c r="Q29" s="102">
        <v>0</v>
      </c>
      <c r="R29" s="102">
        <v>1</v>
      </c>
      <c r="S29" s="102">
        <v>9</v>
      </c>
      <c r="T29" s="102">
        <v>1</v>
      </c>
      <c r="U29" s="102">
        <v>1</v>
      </c>
      <c r="V29" s="102">
        <v>1</v>
      </c>
      <c r="W29" s="102">
        <v>1</v>
      </c>
      <c r="X29" s="102">
        <v>3</v>
      </c>
      <c r="Y29" s="102">
        <v>0</v>
      </c>
      <c r="Z29" s="102">
        <v>0</v>
      </c>
      <c r="AA29" s="102">
        <v>0</v>
      </c>
      <c r="AB29" s="267" t="s">
        <v>323</v>
      </c>
      <c r="AC29" s="100" t="s">
        <v>215</v>
      </c>
      <c r="AD29" s="104"/>
      <c r="AE29" s="104"/>
      <c r="AF29" s="104"/>
      <c r="AG29" s="208">
        <v>2247590</v>
      </c>
      <c r="AH29" s="208">
        <v>0</v>
      </c>
      <c r="AI29" s="208">
        <v>0</v>
      </c>
      <c r="AJ29" s="208">
        <v>0</v>
      </c>
      <c r="AK29" s="208">
        <v>0</v>
      </c>
      <c r="AL29" s="208">
        <v>0</v>
      </c>
      <c r="AM29" s="209">
        <f>AG29</f>
        <v>2247590</v>
      </c>
      <c r="AN29" s="256" t="s">
        <v>294</v>
      </c>
    </row>
    <row r="30" spans="1:40" s="234" customFormat="1" ht="43.5" customHeight="1" x14ac:dyDescent="0.25">
      <c r="A30" s="112">
        <v>8</v>
      </c>
      <c r="B30" s="112">
        <v>0</v>
      </c>
      <c r="C30" s="112">
        <v>0</v>
      </c>
      <c r="D30" s="112">
        <v>0</v>
      </c>
      <c r="E30" s="112">
        <v>5</v>
      </c>
      <c r="F30" s="112">
        <v>0</v>
      </c>
      <c r="G30" s="112">
        <v>2</v>
      </c>
      <c r="H30" s="112">
        <v>1</v>
      </c>
      <c r="I30" s="112">
        <v>9</v>
      </c>
      <c r="J30" s="112">
        <v>1</v>
      </c>
      <c r="K30" s="112">
        <v>0</v>
      </c>
      <c r="L30" s="112">
        <v>1</v>
      </c>
      <c r="M30" s="112">
        <v>2</v>
      </c>
      <c r="N30" s="112">
        <v>0</v>
      </c>
      <c r="O30" s="112">
        <v>1</v>
      </c>
      <c r="P30" s="112">
        <v>3</v>
      </c>
      <c r="Q30" s="112">
        <v>0</v>
      </c>
      <c r="R30" s="112">
        <v>1</v>
      </c>
      <c r="S30" s="112">
        <v>9</v>
      </c>
      <c r="T30" s="112">
        <v>1</v>
      </c>
      <c r="U30" s="112">
        <v>1</v>
      </c>
      <c r="V30" s="112">
        <v>1</v>
      </c>
      <c r="W30" s="112">
        <v>1</v>
      </c>
      <c r="X30" s="112">
        <v>3</v>
      </c>
      <c r="Y30" s="112">
        <v>0</v>
      </c>
      <c r="Z30" s="112">
        <v>0</v>
      </c>
      <c r="AA30" s="112">
        <v>1</v>
      </c>
      <c r="AB30" s="118" t="s">
        <v>324</v>
      </c>
      <c r="AC30" s="114"/>
      <c r="AD30" s="115"/>
      <c r="AE30" s="115"/>
      <c r="AF30" s="115"/>
      <c r="AG30" s="191"/>
      <c r="AH30" s="191"/>
      <c r="AI30" s="191"/>
      <c r="AJ30" s="191"/>
      <c r="AK30" s="191"/>
      <c r="AL30" s="191"/>
      <c r="AM30" s="235"/>
      <c r="AN30" s="258"/>
    </row>
    <row r="31" spans="1:40" s="268" customFormat="1" ht="73.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267" t="s">
        <v>343</v>
      </c>
      <c r="AC31" s="100" t="s">
        <v>215</v>
      </c>
      <c r="AD31" s="104"/>
      <c r="AE31" s="104"/>
      <c r="AF31" s="104"/>
      <c r="AG31" s="208">
        <v>797246.06</v>
      </c>
      <c r="AH31" s="208">
        <v>0</v>
      </c>
      <c r="AI31" s="208">
        <v>0</v>
      </c>
      <c r="AJ31" s="208">
        <v>0</v>
      </c>
      <c r="AK31" s="208">
        <v>0</v>
      </c>
      <c r="AL31" s="208">
        <v>0</v>
      </c>
      <c r="AM31" s="209">
        <f>AG31</f>
        <v>797246.06</v>
      </c>
      <c r="AN31" s="256" t="s">
        <v>294</v>
      </c>
    </row>
    <row r="32" spans="1:40" s="234" customFormat="1" ht="43.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8" t="s">
        <v>216</v>
      </c>
      <c r="AC32" s="114"/>
      <c r="AD32" s="115"/>
      <c r="AE32" s="115"/>
      <c r="AF32" s="115"/>
      <c r="AG32" s="191"/>
      <c r="AH32" s="191"/>
      <c r="AI32" s="191"/>
      <c r="AJ32" s="191"/>
      <c r="AK32" s="191"/>
      <c r="AL32" s="191"/>
      <c r="AM32" s="235"/>
      <c r="AN32" s="258"/>
    </row>
    <row r="33" spans="1:40" s="271" customFormat="1" ht="42.75" customHeight="1" x14ac:dyDescent="0.25">
      <c r="A33" s="260">
        <v>8</v>
      </c>
      <c r="B33" s="260">
        <v>0</v>
      </c>
      <c r="C33" s="260">
        <v>7</v>
      </c>
      <c r="D33" s="260">
        <v>0</v>
      </c>
      <c r="E33" s="260">
        <v>5</v>
      </c>
      <c r="F33" s="260">
        <v>0</v>
      </c>
      <c r="G33" s="260">
        <v>0</v>
      </c>
      <c r="H33" s="260">
        <v>1</v>
      </c>
      <c r="I33" s="260">
        <v>9</v>
      </c>
      <c r="J33" s="260">
        <v>1</v>
      </c>
      <c r="K33" s="260">
        <v>0</v>
      </c>
      <c r="L33" s="260">
        <v>2</v>
      </c>
      <c r="M33" s="260">
        <v>0</v>
      </c>
      <c r="N33" s="260">
        <v>0</v>
      </c>
      <c r="O33" s="260">
        <v>0</v>
      </c>
      <c r="P33" s="260">
        <v>0</v>
      </c>
      <c r="Q33" s="260">
        <v>0</v>
      </c>
      <c r="R33" s="260">
        <v>1</v>
      </c>
      <c r="S33" s="260">
        <v>9</v>
      </c>
      <c r="T33" s="260">
        <v>1</v>
      </c>
      <c r="U33" s="260">
        <v>1</v>
      </c>
      <c r="V33" s="260">
        <v>2</v>
      </c>
      <c r="W33" s="260">
        <v>0</v>
      </c>
      <c r="X33" s="260">
        <v>0</v>
      </c>
      <c r="Y33" s="260">
        <v>0</v>
      </c>
      <c r="Z33" s="260">
        <v>0</v>
      </c>
      <c r="AA33" s="260">
        <v>0</v>
      </c>
      <c r="AB33" s="279" t="s">
        <v>217</v>
      </c>
      <c r="AC33" s="242" t="s">
        <v>215</v>
      </c>
      <c r="AD33" s="261" t="e">
        <f>#REF!+AD35+AD39+#REF!+#REF!+#REF!+#REF!+#REF!</f>
        <v>#REF!</v>
      </c>
      <c r="AE33" s="261" t="e">
        <f>#REF!+AE35+AE39+#REF!+#REF!+#REF!+#REF!+#REF!</f>
        <v>#REF!</v>
      </c>
      <c r="AF33" s="261" t="e">
        <f>#REF!+AF35+AF39+#REF!+#REF!+#REF!+#REF!+#REF!</f>
        <v>#REF!</v>
      </c>
      <c r="AG33" s="262">
        <f>AG35+AG39+AG43+AG45+AG47+AG49</f>
        <v>5953286.2999999998</v>
      </c>
      <c r="AH33" s="262">
        <f t="shared" ref="AH33:AL33" si="2">AH35+AH39+AH43+AH45</f>
        <v>1650000</v>
      </c>
      <c r="AI33" s="262">
        <f t="shared" si="2"/>
        <v>1650000</v>
      </c>
      <c r="AJ33" s="262">
        <f t="shared" si="2"/>
        <v>1650000</v>
      </c>
      <c r="AK33" s="262">
        <f t="shared" si="2"/>
        <v>1650000</v>
      </c>
      <c r="AL33" s="262">
        <f t="shared" si="2"/>
        <v>1650000</v>
      </c>
      <c r="AM33" s="262">
        <f>AL33+AK33+AJ33+AI33+AH33+AG33</f>
        <v>14203286.300000001</v>
      </c>
      <c r="AN33" s="255" t="s">
        <v>294</v>
      </c>
    </row>
    <row r="34" spans="1:40" s="7" customFormat="1" ht="43.5" customHeight="1" x14ac:dyDescent="0.25">
      <c r="A34" s="112">
        <v>8</v>
      </c>
      <c r="B34" s="112">
        <v>0</v>
      </c>
      <c r="C34" s="112">
        <v>7</v>
      </c>
      <c r="D34" s="112">
        <v>0</v>
      </c>
      <c r="E34" s="112">
        <v>5</v>
      </c>
      <c r="F34" s="112">
        <v>0</v>
      </c>
      <c r="G34" s="112">
        <v>0</v>
      </c>
      <c r="H34" s="112">
        <v>1</v>
      </c>
      <c r="I34" s="112">
        <v>9</v>
      </c>
      <c r="J34" s="112">
        <v>1</v>
      </c>
      <c r="K34" s="112">
        <v>0</v>
      </c>
      <c r="L34" s="112">
        <v>2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1</v>
      </c>
      <c r="S34" s="112">
        <v>9</v>
      </c>
      <c r="T34" s="112">
        <v>1</v>
      </c>
      <c r="U34" s="112">
        <v>1</v>
      </c>
      <c r="V34" s="112">
        <v>2</v>
      </c>
      <c r="W34" s="112">
        <v>0</v>
      </c>
      <c r="X34" s="112">
        <v>0</v>
      </c>
      <c r="Y34" s="112">
        <v>0</v>
      </c>
      <c r="Z34" s="112">
        <v>0</v>
      </c>
      <c r="AA34" s="112">
        <v>1</v>
      </c>
      <c r="AB34" s="103" t="s">
        <v>253</v>
      </c>
      <c r="AC34" s="100" t="s">
        <v>28</v>
      </c>
      <c r="AD34" s="110"/>
      <c r="AE34" s="110"/>
      <c r="AF34" s="110"/>
      <c r="AG34" s="179">
        <v>80</v>
      </c>
      <c r="AH34" s="182">
        <v>78</v>
      </c>
      <c r="AI34" s="182">
        <v>76</v>
      </c>
      <c r="AJ34" s="182">
        <v>74</v>
      </c>
      <c r="AK34" s="179">
        <v>72</v>
      </c>
      <c r="AL34" s="179">
        <v>70</v>
      </c>
      <c r="AM34" s="101">
        <v>70</v>
      </c>
      <c r="AN34" s="258" t="s">
        <v>294</v>
      </c>
    </row>
    <row r="35" spans="1:40" s="234" customFormat="1" ht="38.25" customHeight="1" x14ac:dyDescent="0.25">
      <c r="A35" s="112">
        <v>8</v>
      </c>
      <c r="B35" s="112">
        <v>0</v>
      </c>
      <c r="C35" s="112">
        <v>7</v>
      </c>
      <c r="D35" s="112">
        <v>0</v>
      </c>
      <c r="E35" s="112">
        <v>5</v>
      </c>
      <c r="F35" s="112">
        <v>0</v>
      </c>
      <c r="G35" s="112">
        <v>2</v>
      </c>
      <c r="H35" s="112">
        <v>1</v>
      </c>
      <c r="I35" s="112">
        <v>9</v>
      </c>
      <c r="J35" s="112">
        <v>1</v>
      </c>
      <c r="K35" s="112">
        <v>0</v>
      </c>
      <c r="L35" s="112">
        <v>2</v>
      </c>
      <c r="M35" s="112">
        <v>2</v>
      </c>
      <c r="N35" s="112">
        <v>0</v>
      </c>
      <c r="O35" s="112">
        <v>2</v>
      </c>
      <c r="P35" s="112">
        <v>1</v>
      </c>
      <c r="Q35" s="112">
        <v>0</v>
      </c>
      <c r="R35" s="112">
        <v>1</v>
      </c>
      <c r="S35" s="112">
        <v>9</v>
      </c>
      <c r="T35" s="112">
        <v>1</v>
      </c>
      <c r="U35" s="112">
        <v>1</v>
      </c>
      <c r="V35" s="112">
        <v>2</v>
      </c>
      <c r="W35" s="112">
        <v>2</v>
      </c>
      <c r="X35" s="112">
        <v>1</v>
      </c>
      <c r="Y35" s="112">
        <v>0</v>
      </c>
      <c r="Z35" s="112">
        <v>0</v>
      </c>
      <c r="AA35" s="112">
        <v>0</v>
      </c>
      <c r="AB35" s="113" t="s">
        <v>248</v>
      </c>
      <c r="AC35" s="114" t="s">
        <v>215</v>
      </c>
      <c r="AD35" s="115" t="e">
        <f>#REF!+#REF!+#REF!+AD36</f>
        <v>#REF!</v>
      </c>
      <c r="AE35" s="115" t="e">
        <f>#REF!+#REF!+#REF!+AE36</f>
        <v>#REF!</v>
      </c>
      <c r="AF35" s="115" t="e">
        <f>#REF!+#REF!+#REF!+AF36</f>
        <v>#REF!</v>
      </c>
      <c r="AG35" s="232">
        <v>4730000</v>
      </c>
      <c r="AH35" s="232">
        <v>1000000</v>
      </c>
      <c r="AI35" s="232">
        <v>1000000</v>
      </c>
      <c r="AJ35" s="232">
        <v>1000000</v>
      </c>
      <c r="AK35" s="232">
        <v>1000000</v>
      </c>
      <c r="AL35" s="232">
        <v>1000000</v>
      </c>
      <c r="AM35" s="184">
        <f>AL35+AK35+AJ35+AI35+AH35+AG35</f>
        <v>9730000</v>
      </c>
      <c r="AN35" s="258" t="s">
        <v>294</v>
      </c>
    </row>
    <row r="36" spans="1:40" s="7" customFormat="1" ht="31.5" hidden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7" t="s">
        <v>27</v>
      </c>
      <c r="AC36" s="100" t="s">
        <v>4</v>
      </c>
      <c r="AD36" s="104"/>
      <c r="AE36" s="104"/>
      <c r="AF36" s="104"/>
      <c r="AG36" s="178"/>
      <c r="AH36" s="178"/>
      <c r="AI36" s="178"/>
      <c r="AJ36" s="178"/>
      <c r="AK36" s="178"/>
      <c r="AL36" s="178"/>
      <c r="AM36" s="101">
        <f>AF36+AG36+AH36+AI36+AJ36+AK36</f>
        <v>0</v>
      </c>
      <c r="AN36" s="258" t="s">
        <v>294</v>
      </c>
    </row>
    <row r="37" spans="1:40" s="7" customFormat="1" ht="50.25" customHeight="1" x14ac:dyDescent="0.25">
      <c r="A37" s="112">
        <v>8</v>
      </c>
      <c r="B37" s="112">
        <v>0</v>
      </c>
      <c r="C37" s="112">
        <v>7</v>
      </c>
      <c r="D37" s="112">
        <v>0</v>
      </c>
      <c r="E37" s="112">
        <v>5</v>
      </c>
      <c r="F37" s="112">
        <v>0</v>
      </c>
      <c r="G37" s="112">
        <v>2</v>
      </c>
      <c r="H37" s="112">
        <v>1</v>
      </c>
      <c r="I37" s="112">
        <v>9</v>
      </c>
      <c r="J37" s="112">
        <v>1</v>
      </c>
      <c r="K37" s="112">
        <v>0</v>
      </c>
      <c r="L37" s="112">
        <v>2</v>
      </c>
      <c r="M37" s="112">
        <v>2</v>
      </c>
      <c r="N37" s="112">
        <v>0</v>
      </c>
      <c r="O37" s="112">
        <v>2</v>
      </c>
      <c r="P37" s="112">
        <v>1</v>
      </c>
      <c r="Q37" s="112">
        <v>0</v>
      </c>
      <c r="R37" s="112">
        <v>1</v>
      </c>
      <c r="S37" s="112">
        <v>9</v>
      </c>
      <c r="T37" s="112">
        <v>1</v>
      </c>
      <c r="U37" s="112">
        <v>1</v>
      </c>
      <c r="V37" s="112">
        <v>2</v>
      </c>
      <c r="W37" s="112">
        <v>2</v>
      </c>
      <c r="X37" s="112">
        <v>1</v>
      </c>
      <c r="Y37" s="112">
        <v>0</v>
      </c>
      <c r="Z37" s="112">
        <v>0</v>
      </c>
      <c r="AA37" s="112">
        <v>1</v>
      </c>
      <c r="AB37" s="111" t="s">
        <v>281</v>
      </c>
      <c r="AC37" s="100" t="s">
        <v>31</v>
      </c>
      <c r="AD37" s="104"/>
      <c r="AE37" s="104"/>
      <c r="AF37" s="104"/>
      <c r="AG37" s="178">
        <v>5</v>
      </c>
      <c r="AH37" s="178">
        <v>3</v>
      </c>
      <c r="AI37" s="178">
        <v>3</v>
      </c>
      <c r="AJ37" s="178">
        <v>3</v>
      </c>
      <c r="AK37" s="178">
        <v>3</v>
      </c>
      <c r="AL37" s="178">
        <v>3</v>
      </c>
      <c r="AM37" s="101">
        <v>20</v>
      </c>
      <c r="AN37" s="258" t="s">
        <v>294</v>
      </c>
    </row>
    <row r="38" spans="1:40" s="7" customFormat="1" ht="50.25" customHeight="1" x14ac:dyDescent="0.25">
      <c r="A38" s="112">
        <v>8</v>
      </c>
      <c r="B38" s="112">
        <v>0</v>
      </c>
      <c r="C38" s="112">
        <v>7</v>
      </c>
      <c r="D38" s="112">
        <v>0</v>
      </c>
      <c r="E38" s="112">
        <v>5</v>
      </c>
      <c r="F38" s="112">
        <v>0</v>
      </c>
      <c r="G38" s="112">
        <v>2</v>
      </c>
      <c r="H38" s="112">
        <v>1</v>
      </c>
      <c r="I38" s="112">
        <v>9</v>
      </c>
      <c r="J38" s="112">
        <v>1</v>
      </c>
      <c r="K38" s="112">
        <v>0</v>
      </c>
      <c r="L38" s="112">
        <v>2</v>
      </c>
      <c r="M38" s="112">
        <v>2</v>
      </c>
      <c r="N38" s="112">
        <v>0</v>
      </c>
      <c r="O38" s="112">
        <v>2</v>
      </c>
      <c r="P38" s="112">
        <v>1</v>
      </c>
      <c r="Q38" s="112">
        <v>0</v>
      </c>
      <c r="R38" s="112">
        <v>1</v>
      </c>
      <c r="S38" s="112">
        <v>9</v>
      </c>
      <c r="T38" s="112">
        <v>1</v>
      </c>
      <c r="U38" s="112">
        <v>1</v>
      </c>
      <c r="V38" s="112">
        <v>2</v>
      </c>
      <c r="W38" s="112">
        <v>2</v>
      </c>
      <c r="X38" s="112">
        <v>1</v>
      </c>
      <c r="Y38" s="112">
        <v>0</v>
      </c>
      <c r="Z38" s="112">
        <v>0</v>
      </c>
      <c r="AA38" s="112">
        <v>2</v>
      </c>
      <c r="AB38" s="111" t="s">
        <v>263</v>
      </c>
      <c r="AC38" s="100" t="s">
        <v>282</v>
      </c>
      <c r="AD38" s="104"/>
      <c r="AE38" s="104"/>
      <c r="AF38" s="104"/>
      <c r="AG38" s="178">
        <v>1000</v>
      </c>
      <c r="AH38" s="178">
        <v>500</v>
      </c>
      <c r="AI38" s="178">
        <v>500</v>
      </c>
      <c r="AJ38" s="178">
        <v>500</v>
      </c>
      <c r="AK38" s="178">
        <v>500</v>
      </c>
      <c r="AL38" s="178">
        <v>500</v>
      </c>
      <c r="AM38" s="101">
        <v>3500</v>
      </c>
      <c r="AN38" s="258" t="s">
        <v>294</v>
      </c>
    </row>
    <row r="39" spans="1:40" s="234" customFormat="1" ht="51.75" customHeight="1" x14ac:dyDescent="0.25">
      <c r="A39" s="112">
        <v>8</v>
      </c>
      <c r="B39" s="112">
        <v>0</v>
      </c>
      <c r="C39" s="112">
        <v>7</v>
      </c>
      <c r="D39" s="112">
        <v>0</v>
      </c>
      <c r="E39" s="112">
        <v>5</v>
      </c>
      <c r="F39" s="112">
        <v>0</v>
      </c>
      <c r="G39" s="112">
        <v>3</v>
      </c>
      <c r="H39" s="112">
        <v>1</v>
      </c>
      <c r="I39" s="112">
        <v>9</v>
      </c>
      <c r="J39" s="112">
        <v>1</v>
      </c>
      <c r="K39" s="112">
        <v>0</v>
      </c>
      <c r="L39" s="112">
        <v>2</v>
      </c>
      <c r="M39" s="112">
        <v>2</v>
      </c>
      <c r="N39" s="112">
        <v>0</v>
      </c>
      <c r="O39" s="112">
        <v>2</v>
      </c>
      <c r="P39" s="112">
        <v>2</v>
      </c>
      <c r="Q39" s="112">
        <v>0</v>
      </c>
      <c r="R39" s="112">
        <v>1</v>
      </c>
      <c r="S39" s="112">
        <v>9</v>
      </c>
      <c r="T39" s="112">
        <v>1</v>
      </c>
      <c r="U39" s="112">
        <v>1</v>
      </c>
      <c r="V39" s="112">
        <v>2</v>
      </c>
      <c r="W39" s="112">
        <v>2</v>
      </c>
      <c r="X39" s="112">
        <v>2</v>
      </c>
      <c r="Y39" s="112">
        <v>0</v>
      </c>
      <c r="Z39" s="112">
        <v>0</v>
      </c>
      <c r="AA39" s="112">
        <v>0</v>
      </c>
      <c r="AB39" s="113" t="s">
        <v>258</v>
      </c>
      <c r="AC39" s="114" t="s">
        <v>215</v>
      </c>
      <c r="AD39" s="115" t="e">
        <f>#REF!+#REF!+#REF!+AD40</f>
        <v>#REF!</v>
      </c>
      <c r="AE39" s="115" t="e">
        <f>#REF!+#REF!+#REF!+AE40</f>
        <v>#REF!</v>
      </c>
      <c r="AF39" s="115" t="e">
        <f>#REF!+#REF!+#REF!+AF40</f>
        <v>#REF!</v>
      </c>
      <c r="AG39" s="232">
        <v>517786.3</v>
      </c>
      <c r="AH39" s="232">
        <v>500000</v>
      </c>
      <c r="AI39" s="232">
        <v>500000</v>
      </c>
      <c r="AJ39" s="232">
        <v>500000</v>
      </c>
      <c r="AK39" s="232">
        <v>500000</v>
      </c>
      <c r="AL39" s="232">
        <v>500000</v>
      </c>
      <c r="AM39" s="184">
        <f>AL39+AK39+AJ39+AI39+AH39+AG39</f>
        <v>3017786.3</v>
      </c>
      <c r="AN39" s="258" t="s">
        <v>294</v>
      </c>
    </row>
    <row r="40" spans="1:40" s="7" customFormat="1" ht="31.5" hidden="1" x14ac:dyDescent="0.25">
      <c r="A40" s="112">
        <v>8</v>
      </c>
      <c r="B40" s="112">
        <v>0</v>
      </c>
      <c r="C40" s="112">
        <v>7</v>
      </c>
      <c r="D40" s="112">
        <v>0</v>
      </c>
      <c r="E40" s="112">
        <v>5</v>
      </c>
      <c r="F40" s="112">
        <v>0</v>
      </c>
      <c r="G40" s="112">
        <v>0</v>
      </c>
      <c r="H40" s="112">
        <v>2</v>
      </c>
      <c r="I40" s="112">
        <v>0</v>
      </c>
      <c r="J40" s="112">
        <v>1</v>
      </c>
      <c r="K40" s="112">
        <v>0</v>
      </c>
      <c r="L40" s="112">
        <v>2</v>
      </c>
      <c r="M40" s="112">
        <v>2</v>
      </c>
      <c r="N40" s="112">
        <v>0</v>
      </c>
      <c r="O40" s="112">
        <v>2</v>
      </c>
      <c r="P40" s="112">
        <v>2</v>
      </c>
      <c r="Q40" s="112">
        <v>0</v>
      </c>
      <c r="R40" s="112">
        <v>2</v>
      </c>
      <c r="S40" s="112">
        <v>0</v>
      </c>
      <c r="T40" s="112">
        <v>1</v>
      </c>
      <c r="U40" s="112">
        <v>1</v>
      </c>
      <c r="V40" s="112">
        <v>2</v>
      </c>
      <c r="W40" s="112">
        <v>2</v>
      </c>
      <c r="X40" s="112">
        <v>1</v>
      </c>
      <c r="Y40" s="112">
        <v>0</v>
      </c>
      <c r="Z40" s="112">
        <v>0</v>
      </c>
      <c r="AA40" s="112">
        <v>2</v>
      </c>
      <c r="AB40" s="107" t="s">
        <v>27</v>
      </c>
      <c r="AC40" s="100" t="s">
        <v>4</v>
      </c>
      <c r="AD40" s="104"/>
      <c r="AE40" s="104"/>
      <c r="AF40" s="104"/>
      <c r="AG40" s="178"/>
      <c r="AH40" s="178"/>
      <c r="AI40" s="178"/>
      <c r="AJ40" s="178"/>
      <c r="AK40" s="178"/>
      <c r="AL40" s="178"/>
      <c r="AM40" s="101">
        <f>AF40+AG40+AH40+AI40+AJ40+AK40</f>
        <v>0</v>
      </c>
      <c r="AN40" s="258" t="s">
        <v>294</v>
      </c>
    </row>
    <row r="41" spans="1:40" s="7" customFormat="1" ht="50.25" customHeight="1" x14ac:dyDescent="0.25">
      <c r="A41" s="112">
        <v>8</v>
      </c>
      <c r="B41" s="112">
        <v>0</v>
      </c>
      <c r="C41" s="112">
        <v>7</v>
      </c>
      <c r="D41" s="112">
        <v>0</v>
      </c>
      <c r="E41" s="112">
        <v>5</v>
      </c>
      <c r="F41" s="112">
        <v>0</v>
      </c>
      <c r="G41" s="112">
        <v>3</v>
      </c>
      <c r="H41" s="112">
        <v>1</v>
      </c>
      <c r="I41" s="112">
        <v>9</v>
      </c>
      <c r="J41" s="112">
        <v>1</v>
      </c>
      <c r="K41" s="112">
        <v>0</v>
      </c>
      <c r="L41" s="112">
        <v>2</v>
      </c>
      <c r="M41" s="112">
        <v>2</v>
      </c>
      <c r="N41" s="112">
        <v>0</v>
      </c>
      <c r="O41" s="112">
        <v>2</v>
      </c>
      <c r="P41" s="112">
        <v>2</v>
      </c>
      <c r="Q41" s="112">
        <v>0</v>
      </c>
      <c r="R41" s="112">
        <v>1</v>
      </c>
      <c r="S41" s="112">
        <v>9</v>
      </c>
      <c r="T41" s="112">
        <v>1</v>
      </c>
      <c r="U41" s="112">
        <v>1</v>
      </c>
      <c r="V41" s="112">
        <v>2</v>
      </c>
      <c r="W41" s="112">
        <v>2</v>
      </c>
      <c r="X41" s="112">
        <v>2</v>
      </c>
      <c r="Y41" s="112">
        <v>0</v>
      </c>
      <c r="Z41" s="112">
        <v>0</v>
      </c>
      <c r="AA41" s="112">
        <v>1</v>
      </c>
      <c r="AB41" s="111" t="s">
        <v>264</v>
      </c>
      <c r="AC41" s="100" t="s">
        <v>31</v>
      </c>
      <c r="AD41" s="104"/>
      <c r="AE41" s="104"/>
      <c r="AF41" s="104"/>
      <c r="AG41" s="178">
        <v>5</v>
      </c>
      <c r="AH41" s="178">
        <v>5</v>
      </c>
      <c r="AI41" s="178">
        <v>5</v>
      </c>
      <c r="AJ41" s="178">
        <v>5</v>
      </c>
      <c r="AK41" s="178">
        <v>5</v>
      </c>
      <c r="AL41" s="178">
        <v>5</v>
      </c>
      <c r="AM41" s="101">
        <v>30</v>
      </c>
      <c r="AN41" s="258" t="s">
        <v>294</v>
      </c>
    </row>
    <row r="42" spans="1:40" s="7" customFormat="1" ht="61.5" customHeight="1" x14ac:dyDescent="0.25">
      <c r="A42" s="112">
        <v>8</v>
      </c>
      <c r="B42" s="112">
        <v>0</v>
      </c>
      <c r="C42" s="112">
        <v>7</v>
      </c>
      <c r="D42" s="112">
        <v>0</v>
      </c>
      <c r="E42" s="112">
        <v>5</v>
      </c>
      <c r="F42" s="112">
        <v>0</v>
      </c>
      <c r="G42" s="112">
        <v>3</v>
      </c>
      <c r="H42" s="112">
        <v>1</v>
      </c>
      <c r="I42" s="112">
        <v>9</v>
      </c>
      <c r="J42" s="112">
        <v>1</v>
      </c>
      <c r="K42" s="112">
        <v>0</v>
      </c>
      <c r="L42" s="112">
        <v>2</v>
      </c>
      <c r="M42" s="112">
        <v>2</v>
      </c>
      <c r="N42" s="112">
        <v>0</v>
      </c>
      <c r="O42" s="112">
        <v>2</v>
      </c>
      <c r="P42" s="112">
        <v>2</v>
      </c>
      <c r="Q42" s="112">
        <v>0</v>
      </c>
      <c r="R42" s="112">
        <v>1</v>
      </c>
      <c r="S42" s="112">
        <v>9</v>
      </c>
      <c r="T42" s="112">
        <v>1</v>
      </c>
      <c r="U42" s="112">
        <v>1</v>
      </c>
      <c r="V42" s="112">
        <v>2</v>
      </c>
      <c r="W42" s="112">
        <v>2</v>
      </c>
      <c r="X42" s="112">
        <v>2</v>
      </c>
      <c r="Y42" s="112">
        <v>0</v>
      </c>
      <c r="Z42" s="112">
        <v>0</v>
      </c>
      <c r="AA42" s="112">
        <v>2</v>
      </c>
      <c r="AB42" s="111" t="s">
        <v>265</v>
      </c>
      <c r="AC42" s="100" t="s">
        <v>31</v>
      </c>
      <c r="AD42" s="104"/>
      <c r="AE42" s="104"/>
      <c r="AF42" s="104"/>
      <c r="AG42" s="178">
        <v>3</v>
      </c>
      <c r="AH42" s="178">
        <v>3</v>
      </c>
      <c r="AI42" s="178">
        <v>3</v>
      </c>
      <c r="AJ42" s="178">
        <v>3</v>
      </c>
      <c r="AK42" s="178">
        <v>3</v>
      </c>
      <c r="AL42" s="178">
        <v>3</v>
      </c>
      <c r="AM42" s="101">
        <v>18</v>
      </c>
      <c r="AN42" s="258" t="s">
        <v>294</v>
      </c>
    </row>
    <row r="43" spans="1:40" s="7" customFormat="1" ht="43.5" customHeight="1" x14ac:dyDescent="0.25">
      <c r="A43" s="112">
        <v>8</v>
      </c>
      <c r="B43" s="112">
        <v>0</v>
      </c>
      <c r="C43" s="112">
        <v>7</v>
      </c>
      <c r="D43" s="112">
        <v>0</v>
      </c>
      <c r="E43" s="112">
        <v>5</v>
      </c>
      <c r="F43" s="112">
        <v>0</v>
      </c>
      <c r="G43" s="112">
        <v>2</v>
      </c>
      <c r="H43" s="112">
        <v>1</v>
      </c>
      <c r="I43" s="112">
        <v>9</v>
      </c>
      <c r="J43" s="112">
        <v>1</v>
      </c>
      <c r="K43" s="112">
        <v>0</v>
      </c>
      <c r="L43" s="112">
        <v>2</v>
      </c>
      <c r="M43" s="112">
        <v>2</v>
      </c>
      <c r="N43" s="112">
        <v>0</v>
      </c>
      <c r="O43" s="112">
        <v>2</v>
      </c>
      <c r="P43" s="112">
        <v>3</v>
      </c>
      <c r="Q43" s="112">
        <v>0</v>
      </c>
      <c r="R43" s="112">
        <v>1</v>
      </c>
      <c r="S43" s="112">
        <v>9</v>
      </c>
      <c r="T43" s="112">
        <v>1</v>
      </c>
      <c r="U43" s="112">
        <v>1</v>
      </c>
      <c r="V43" s="112">
        <v>2</v>
      </c>
      <c r="W43" s="112">
        <v>2</v>
      </c>
      <c r="X43" s="112">
        <v>3</v>
      </c>
      <c r="Y43" s="112">
        <v>0</v>
      </c>
      <c r="Z43" s="112">
        <v>0</v>
      </c>
      <c r="AA43" s="112">
        <v>0</v>
      </c>
      <c r="AB43" s="119" t="s">
        <v>249</v>
      </c>
      <c r="AC43" s="100" t="s">
        <v>215</v>
      </c>
      <c r="AD43" s="104"/>
      <c r="AE43" s="104"/>
      <c r="AF43" s="104"/>
      <c r="AG43" s="208">
        <v>0</v>
      </c>
      <c r="AH43" s="208">
        <v>0</v>
      </c>
      <c r="AI43" s="208">
        <v>0</v>
      </c>
      <c r="AJ43" s="208">
        <v>0</v>
      </c>
      <c r="AK43" s="208">
        <v>0</v>
      </c>
      <c r="AL43" s="208">
        <v>0</v>
      </c>
      <c r="AM43" s="209">
        <f>AF43+AG43+AH43+AI43+AJ43+AK43</f>
        <v>0</v>
      </c>
      <c r="AN43" s="258" t="s">
        <v>294</v>
      </c>
    </row>
    <row r="44" spans="1:40" s="7" customFormat="1" ht="63.75" customHeight="1" x14ac:dyDescent="0.25">
      <c r="A44" s="112">
        <v>8</v>
      </c>
      <c r="B44" s="112">
        <v>0</v>
      </c>
      <c r="C44" s="112">
        <v>7</v>
      </c>
      <c r="D44" s="112">
        <v>0</v>
      </c>
      <c r="E44" s="112">
        <v>5</v>
      </c>
      <c r="F44" s="112">
        <v>0</v>
      </c>
      <c r="G44" s="112">
        <v>2</v>
      </c>
      <c r="H44" s="112">
        <v>1</v>
      </c>
      <c r="I44" s="112">
        <v>9</v>
      </c>
      <c r="J44" s="112">
        <v>1</v>
      </c>
      <c r="K44" s="112">
        <v>0</v>
      </c>
      <c r="L44" s="112">
        <v>2</v>
      </c>
      <c r="M44" s="112">
        <v>2</v>
      </c>
      <c r="N44" s="112">
        <v>0</v>
      </c>
      <c r="O44" s="112">
        <v>2</v>
      </c>
      <c r="P44" s="112">
        <v>3</v>
      </c>
      <c r="Q44" s="112">
        <v>0</v>
      </c>
      <c r="R44" s="112">
        <v>1</v>
      </c>
      <c r="S44" s="112">
        <v>9</v>
      </c>
      <c r="T44" s="112">
        <v>1</v>
      </c>
      <c r="U44" s="112">
        <v>1</v>
      </c>
      <c r="V44" s="112">
        <v>2</v>
      </c>
      <c r="W44" s="112">
        <v>2</v>
      </c>
      <c r="X44" s="112">
        <v>3</v>
      </c>
      <c r="Y44" s="112">
        <v>0</v>
      </c>
      <c r="Z44" s="112">
        <v>0</v>
      </c>
      <c r="AA44" s="112">
        <v>1</v>
      </c>
      <c r="AB44" s="111" t="s">
        <v>266</v>
      </c>
      <c r="AC44" s="100" t="s">
        <v>31</v>
      </c>
      <c r="AD44" s="104"/>
      <c r="AE44" s="104"/>
      <c r="AF44" s="104"/>
      <c r="AG44" s="178">
        <v>1</v>
      </c>
      <c r="AH44" s="181">
        <v>1</v>
      </c>
      <c r="AI44" s="181">
        <v>1</v>
      </c>
      <c r="AJ44" s="181">
        <v>1</v>
      </c>
      <c r="AK44" s="178">
        <v>1</v>
      </c>
      <c r="AL44" s="178">
        <v>1</v>
      </c>
      <c r="AM44" s="101">
        <v>1</v>
      </c>
      <c r="AN44" s="258" t="s">
        <v>294</v>
      </c>
    </row>
    <row r="45" spans="1:40" s="234" customFormat="1" ht="30.75" customHeight="1" x14ac:dyDescent="0.25">
      <c r="A45" s="112">
        <v>8</v>
      </c>
      <c r="B45" s="112">
        <v>0</v>
      </c>
      <c r="C45" s="112">
        <v>7</v>
      </c>
      <c r="D45" s="112">
        <v>0</v>
      </c>
      <c r="E45" s="112">
        <v>5</v>
      </c>
      <c r="F45" s="112">
        <v>0</v>
      </c>
      <c r="G45" s="112">
        <v>2</v>
      </c>
      <c r="H45" s="112">
        <v>1</v>
      </c>
      <c r="I45" s="112">
        <v>9</v>
      </c>
      <c r="J45" s="112">
        <v>1</v>
      </c>
      <c r="K45" s="112">
        <v>0</v>
      </c>
      <c r="L45" s="112">
        <v>2</v>
      </c>
      <c r="M45" s="112">
        <v>2</v>
      </c>
      <c r="N45" s="112">
        <v>0</v>
      </c>
      <c r="O45" s="112">
        <v>2</v>
      </c>
      <c r="P45" s="112">
        <v>4</v>
      </c>
      <c r="Q45" s="112">
        <v>0</v>
      </c>
      <c r="R45" s="112">
        <v>1</v>
      </c>
      <c r="S45" s="112">
        <v>9</v>
      </c>
      <c r="T45" s="112">
        <v>1</v>
      </c>
      <c r="U45" s="112">
        <v>1</v>
      </c>
      <c r="V45" s="112">
        <v>2</v>
      </c>
      <c r="W45" s="112">
        <v>2</v>
      </c>
      <c r="X45" s="112">
        <v>4</v>
      </c>
      <c r="Y45" s="112">
        <v>0</v>
      </c>
      <c r="Z45" s="112">
        <v>0</v>
      </c>
      <c r="AA45" s="112">
        <v>0</v>
      </c>
      <c r="AB45" s="118" t="s">
        <v>311</v>
      </c>
      <c r="AC45" s="114" t="s">
        <v>215</v>
      </c>
      <c r="AD45" s="115"/>
      <c r="AE45" s="115"/>
      <c r="AF45" s="115"/>
      <c r="AG45" s="232">
        <v>150000</v>
      </c>
      <c r="AH45" s="232">
        <v>150000</v>
      </c>
      <c r="AI45" s="232">
        <v>150000</v>
      </c>
      <c r="AJ45" s="232">
        <v>150000</v>
      </c>
      <c r="AK45" s="232">
        <v>150000</v>
      </c>
      <c r="AL45" s="232">
        <v>150000</v>
      </c>
      <c r="AM45" s="233">
        <f>AL45+AK45+AJ45+AI45+AH45+AG45</f>
        <v>900000</v>
      </c>
      <c r="AN45" s="258" t="s">
        <v>294</v>
      </c>
    </row>
    <row r="46" spans="1:40" s="234" customFormat="1" ht="68.25" customHeight="1" x14ac:dyDescent="0.25">
      <c r="A46" s="112">
        <v>8</v>
      </c>
      <c r="B46" s="112">
        <v>0</v>
      </c>
      <c r="C46" s="112">
        <v>7</v>
      </c>
      <c r="D46" s="112">
        <v>0</v>
      </c>
      <c r="E46" s="112">
        <v>5</v>
      </c>
      <c r="F46" s="112">
        <v>0</v>
      </c>
      <c r="G46" s="112">
        <v>2</v>
      </c>
      <c r="H46" s="112">
        <v>1</v>
      </c>
      <c r="I46" s="112">
        <v>9</v>
      </c>
      <c r="J46" s="112">
        <v>1</v>
      </c>
      <c r="K46" s="112">
        <v>0</v>
      </c>
      <c r="L46" s="112">
        <v>2</v>
      </c>
      <c r="M46" s="112">
        <v>2</v>
      </c>
      <c r="N46" s="112">
        <v>0</v>
      </c>
      <c r="O46" s="112">
        <v>2</v>
      </c>
      <c r="P46" s="112">
        <v>4</v>
      </c>
      <c r="Q46" s="112">
        <v>0</v>
      </c>
      <c r="R46" s="112">
        <v>1</v>
      </c>
      <c r="S46" s="112">
        <v>9</v>
      </c>
      <c r="T46" s="112">
        <v>1</v>
      </c>
      <c r="U46" s="112">
        <v>1</v>
      </c>
      <c r="V46" s="112">
        <v>2</v>
      </c>
      <c r="W46" s="112">
        <v>2</v>
      </c>
      <c r="X46" s="112">
        <v>4</v>
      </c>
      <c r="Y46" s="112">
        <v>0</v>
      </c>
      <c r="Z46" s="112">
        <v>0</v>
      </c>
      <c r="AA46" s="112">
        <v>1</v>
      </c>
      <c r="AB46" s="118" t="s">
        <v>299</v>
      </c>
      <c r="AC46" s="114" t="s">
        <v>31</v>
      </c>
      <c r="AD46" s="115"/>
      <c r="AE46" s="115"/>
      <c r="AF46" s="115"/>
      <c r="AG46" s="181">
        <v>1</v>
      </c>
      <c r="AH46" s="181">
        <v>1</v>
      </c>
      <c r="AI46" s="181">
        <v>1</v>
      </c>
      <c r="AJ46" s="181">
        <v>1</v>
      </c>
      <c r="AK46" s="181">
        <v>1</v>
      </c>
      <c r="AL46" s="181">
        <v>1</v>
      </c>
      <c r="AM46" s="184">
        <v>1</v>
      </c>
      <c r="AN46" s="258" t="s">
        <v>294</v>
      </c>
    </row>
    <row r="47" spans="1:40" s="268" customFormat="1" ht="68.25" customHeight="1" x14ac:dyDescent="0.25">
      <c r="A47" s="102">
        <v>8</v>
      </c>
      <c r="B47" s="102">
        <v>0</v>
      </c>
      <c r="C47" s="102">
        <v>7</v>
      </c>
      <c r="D47" s="102">
        <v>0</v>
      </c>
      <c r="E47" s="102">
        <v>5</v>
      </c>
      <c r="F47" s="102">
        <v>0</v>
      </c>
      <c r="G47" s="102">
        <v>2</v>
      </c>
      <c r="H47" s="102">
        <v>1</v>
      </c>
      <c r="I47" s="102">
        <v>9</v>
      </c>
      <c r="J47" s="102">
        <v>1</v>
      </c>
      <c r="K47" s="102">
        <v>0</v>
      </c>
      <c r="L47" s="102">
        <v>2</v>
      </c>
      <c r="M47" s="102">
        <v>2</v>
      </c>
      <c r="N47" s="102">
        <v>0</v>
      </c>
      <c r="O47" s="102">
        <v>2</v>
      </c>
      <c r="P47" s="102">
        <v>5</v>
      </c>
      <c r="Q47" s="102">
        <v>0</v>
      </c>
      <c r="R47" s="102">
        <v>1</v>
      </c>
      <c r="S47" s="102">
        <v>9</v>
      </c>
      <c r="T47" s="102">
        <v>1</v>
      </c>
      <c r="U47" s="102">
        <v>1</v>
      </c>
      <c r="V47" s="102">
        <v>2</v>
      </c>
      <c r="W47" s="102">
        <v>2</v>
      </c>
      <c r="X47" s="102">
        <v>5</v>
      </c>
      <c r="Y47" s="102">
        <v>0</v>
      </c>
      <c r="Z47" s="102">
        <v>0</v>
      </c>
      <c r="AA47" s="102">
        <v>0</v>
      </c>
      <c r="AB47" s="111" t="s">
        <v>312</v>
      </c>
      <c r="AC47" s="100" t="s">
        <v>215</v>
      </c>
      <c r="AD47" s="104"/>
      <c r="AE47" s="104"/>
      <c r="AF47" s="104"/>
      <c r="AG47" s="208">
        <v>0</v>
      </c>
      <c r="AH47" s="208">
        <v>0</v>
      </c>
      <c r="AI47" s="208">
        <v>0</v>
      </c>
      <c r="AJ47" s="208">
        <v>0</v>
      </c>
      <c r="AK47" s="208">
        <v>0</v>
      </c>
      <c r="AL47" s="208">
        <v>0</v>
      </c>
      <c r="AM47" s="209">
        <f>AG47</f>
        <v>0</v>
      </c>
      <c r="AN47" s="256" t="s">
        <v>313</v>
      </c>
    </row>
    <row r="48" spans="1:40" s="268" customFormat="1" ht="68.25" customHeight="1" x14ac:dyDescent="0.25">
      <c r="A48" s="102">
        <v>8</v>
      </c>
      <c r="B48" s="102">
        <v>0</v>
      </c>
      <c r="C48" s="102">
        <v>7</v>
      </c>
      <c r="D48" s="102">
        <v>0</v>
      </c>
      <c r="E48" s="102">
        <v>5</v>
      </c>
      <c r="F48" s="102">
        <v>0</v>
      </c>
      <c r="G48" s="102">
        <v>2</v>
      </c>
      <c r="H48" s="102">
        <v>1</v>
      </c>
      <c r="I48" s="102">
        <v>9</v>
      </c>
      <c r="J48" s="102">
        <v>1</v>
      </c>
      <c r="K48" s="102">
        <v>0</v>
      </c>
      <c r="L48" s="102">
        <v>2</v>
      </c>
      <c r="M48" s="102">
        <v>2</v>
      </c>
      <c r="N48" s="102">
        <v>0</v>
      </c>
      <c r="O48" s="102">
        <v>2</v>
      </c>
      <c r="P48" s="102">
        <v>5</v>
      </c>
      <c r="Q48" s="102">
        <v>0</v>
      </c>
      <c r="R48" s="102">
        <v>1</v>
      </c>
      <c r="S48" s="102">
        <v>9</v>
      </c>
      <c r="T48" s="102">
        <v>1</v>
      </c>
      <c r="U48" s="102">
        <v>1</v>
      </c>
      <c r="V48" s="102">
        <v>2</v>
      </c>
      <c r="W48" s="102">
        <v>2</v>
      </c>
      <c r="X48" s="102">
        <v>5</v>
      </c>
      <c r="Y48" s="102">
        <v>0</v>
      </c>
      <c r="Z48" s="102">
        <v>0</v>
      </c>
      <c r="AA48" s="102">
        <v>1</v>
      </c>
      <c r="AB48" s="111" t="s">
        <v>216</v>
      </c>
      <c r="AC48" s="100"/>
      <c r="AD48" s="104"/>
      <c r="AE48" s="104"/>
      <c r="AF48" s="104"/>
      <c r="AG48" s="178"/>
      <c r="AH48" s="178"/>
      <c r="AI48" s="178"/>
      <c r="AJ48" s="178"/>
      <c r="AK48" s="178"/>
      <c r="AL48" s="178"/>
      <c r="AM48" s="101"/>
      <c r="AN48" s="256"/>
    </row>
    <row r="49" spans="1:40" s="271" customFormat="1" ht="68.25" customHeight="1" x14ac:dyDescent="0.25">
      <c r="A49" s="260">
        <v>8</v>
      </c>
      <c r="B49" s="260">
        <v>0</v>
      </c>
      <c r="C49" s="260">
        <v>7</v>
      </c>
      <c r="D49" s="260">
        <v>0</v>
      </c>
      <c r="E49" s="260">
        <v>5</v>
      </c>
      <c r="F49" s="260">
        <v>0</v>
      </c>
      <c r="G49" s="260">
        <v>2</v>
      </c>
      <c r="H49" s="260">
        <v>1</v>
      </c>
      <c r="I49" s="260">
        <v>9</v>
      </c>
      <c r="J49" s="260">
        <v>1</v>
      </c>
      <c r="K49" s="260">
        <v>0</v>
      </c>
      <c r="L49" s="260">
        <v>2</v>
      </c>
      <c r="M49" s="260">
        <v>2</v>
      </c>
      <c r="N49" s="260">
        <v>0</v>
      </c>
      <c r="O49" s="260">
        <v>2</v>
      </c>
      <c r="P49" s="260">
        <v>6</v>
      </c>
      <c r="Q49" s="260">
        <v>0</v>
      </c>
      <c r="R49" s="260">
        <v>1</v>
      </c>
      <c r="S49" s="260">
        <v>9</v>
      </c>
      <c r="T49" s="260">
        <v>1</v>
      </c>
      <c r="U49" s="260">
        <v>1</v>
      </c>
      <c r="V49" s="260">
        <v>2</v>
      </c>
      <c r="W49" s="260">
        <v>2</v>
      </c>
      <c r="X49" s="260">
        <v>6</v>
      </c>
      <c r="Y49" s="260">
        <v>0</v>
      </c>
      <c r="Z49" s="260">
        <v>0</v>
      </c>
      <c r="AA49" s="260">
        <v>0</v>
      </c>
      <c r="AB49" s="276" t="s">
        <v>314</v>
      </c>
      <c r="AC49" s="242" t="s">
        <v>215</v>
      </c>
      <c r="AD49" s="261"/>
      <c r="AE49" s="261"/>
      <c r="AF49" s="261"/>
      <c r="AG49" s="262">
        <v>555500</v>
      </c>
      <c r="AH49" s="262">
        <v>0</v>
      </c>
      <c r="AI49" s="262">
        <v>0</v>
      </c>
      <c r="AJ49" s="262">
        <v>0</v>
      </c>
      <c r="AK49" s="262">
        <v>0</v>
      </c>
      <c r="AL49" s="262">
        <v>0</v>
      </c>
      <c r="AM49" s="243">
        <f>AG49</f>
        <v>555500</v>
      </c>
      <c r="AN49" s="255"/>
    </row>
    <row r="50" spans="1:40" s="268" customFormat="1" ht="68.25" customHeight="1" x14ac:dyDescent="0.25">
      <c r="A50" s="102">
        <v>8</v>
      </c>
      <c r="B50" s="102">
        <v>0</v>
      </c>
      <c r="C50" s="102">
        <v>7</v>
      </c>
      <c r="D50" s="102">
        <v>0</v>
      </c>
      <c r="E50" s="102">
        <v>5</v>
      </c>
      <c r="F50" s="102">
        <v>0</v>
      </c>
      <c r="G50" s="102">
        <v>2</v>
      </c>
      <c r="H50" s="102">
        <v>1</v>
      </c>
      <c r="I50" s="102">
        <v>9</v>
      </c>
      <c r="J50" s="102">
        <v>1</v>
      </c>
      <c r="K50" s="102">
        <v>0</v>
      </c>
      <c r="L50" s="102">
        <v>2</v>
      </c>
      <c r="M50" s="102">
        <v>2</v>
      </c>
      <c r="N50" s="102">
        <v>0</v>
      </c>
      <c r="O50" s="102">
        <v>2</v>
      </c>
      <c r="P50" s="102">
        <v>6</v>
      </c>
      <c r="Q50" s="102">
        <v>0</v>
      </c>
      <c r="R50" s="102">
        <v>1</v>
      </c>
      <c r="S50" s="102">
        <v>9</v>
      </c>
      <c r="T50" s="102">
        <v>1</v>
      </c>
      <c r="U50" s="102">
        <v>1</v>
      </c>
      <c r="V50" s="102">
        <v>2</v>
      </c>
      <c r="W50" s="102">
        <v>2</v>
      </c>
      <c r="X50" s="102">
        <v>6</v>
      </c>
      <c r="Y50" s="102">
        <v>0</v>
      </c>
      <c r="Z50" s="102">
        <v>0</v>
      </c>
      <c r="AA50" s="102">
        <v>1</v>
      </c>
      <c r="AB50" s="111" t="s">
        <v>216</v>
      </c>
      <c r="AC50" s="100"/>
      <c r="AD50" s="104"/>
      <c r="AE50" s="104"/>
      <c r="AF50" s="104"/>
      <c r="AG50" s="178"/>
      <c r="AH50" s="178"/>
      <c r="AI50" s="178"/>
      <c r="AJ50" s="178"/>
      <c r="AK50" s="178"/>
      <c r="AL50" s="178"/>
      <c r="AM50" s="101"/>
      <c r="AN50" s="256"/>
    </row>
    <row r="51" spans="1:40" s="234" customFormat="1" ht="49.5" customHeight="1" x14ac:dyDescent="0.25">
      <c r="A51" s="112">
        <v>8</v>
      </c>
      <c r="B51" s="112">
        <v>0</v>
      </c>
      <c r="C51" s="112">
        <v>7</v>
      </c>
      <c r="D51" s="112">
        <v>0</v>
      </c>
      <c r="E51" s="112">
        <v>5</v>
      </c>
      <c r="F51" s="112">
        <v>0</v>
      </c>
      <c r="G51" s="112">
        <v>0</v>
      </c>
      <c r="H51" s="112">
        <v>1</v>
      </c>
      <c r="I51" s="112">
        <v>9</v>
      </c>
      <c r="J51" s="112">
        <v>1</v>
      </c>
      <c r="K51" s="112">
        <v>0</v>
      </c>
      <c r="L51" s="112">
        <v>3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1</v>
      </c>
      <c r="S51" s="112">
        <v>9</v>
      </c>
      <c r="T51" s="112">
        <v>1</v>
      </c>
      <c r="U51" s="112">
        <v>1</v>
      </c>
      <c r="V51" s="112">
        <v>3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7" t="s">
        <v>259</v>
      </c>
      <c r="AC51" s="114" t="s">
        <v>215</v>
      </c>
      <c r="AD51" s="115"/>
      <c r="AE51" s="115"/>
      <c r="AF51" s="115"/>
      <c r="AG51" s="232">
        <f>AG53+AG55+AG57+AG59</f>
        <v>1949836.12</v>
      </c>
      <c r="AH51" s="232">
        <f>AH53+AH59</f>
        <v>388300</v>
      </c>
      <c r="AI51" s="232">
        <f t="shared" ref="AI51:AL51" si="3">AI53+AI59</f>
        <v>388300</v>
      </c>
      <c r="AJ51" s="232">
        <f t="shared" si="3"/>
        <v>388300</v>
      </c>
      <c r="AK51" s="232">
        <f t="shared" si="3"/>
        <v>388300</v>
      </c>
      <c r="AL51" s="232">
        <f t="shared" si="3"/>
        <v>388300</v>
      </c>
      <c r="AM51" s="233">
        <f>AL51+AJ51+AI51+AH51+AG51</f>
        <v>3503036.12</v>
      </c>
      <c r="AN51" s="258" t="s">
        <v>294</v>
      </c>
    </row>
    <row r="52" spans="1:40" s="7" customFormat="1" ht="48.75" customHeight="1" x14ac:dyDescent="0.25">
      <c r="A52" s="112">
        <v>8</v>
      </c>
      <c r="B52" s="112">
        <v>0</v>
      </c>
      <c r="C52" s="112">
        <v>7</v>
      </c>
      <c r="D52" s="112">
        <v>0</v>
      </c>
      <c r="E52" s="112">
        <v>5</v>
      </c>
      <c r="F52" s="112">
        <v>0</v>
      </c>
      <c r="G52" s="112">
        <v>0</v>
      </c>
      <c r="H52" s="112">
        <v>1</v>
      </c>
      <c r="I52" s="112">
        <v>9</v>
      </c>
      <c r="J52" s="112">
        <v>1</v>
      </c>
      <c r="K52" s="112">
        <v>0</v>
      </c>
      <c r="L52" s="112">
        <v>3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1</v>
      </c>
      <c r="S52" s="112">
        <v>9</v>
      </c>
      <c r="T52" s="112">
        <v>1</v>
      </c>
      <c r="U52" s="112">
        <v>1</v>
      </c>
      <c r="V52" s="112">
        <v>3</v>
      </c>
      <c r="W52" s="112">
        <v>0</v>
      </c>
      <c r="X52" s="112">
        <v>0</v>
      </c>
      <c r="Y52" s="112">
        <v>0</v>
      </c>
      <c r="Z52" s="112">
        <v>0</v>
      </c>
      <c r="AA52" s="112">
        <v>1</v>
      </c>
      <c r="AB52" s="103" t="s">
        <v>267</v>
      </c>
      <c r="AC52" s="100"/>
      <c r="AD52" s="104"/>
      <c r="AE52" s="104"/>
      <c r="AF52" s="104"/>
      <c r="AG52" s="180"/>
      <c r="AH52" s="180"/>
      <c r="AI52" s="180"/>
      <c r="AJ52" s="180"/>
      <c r="AK52" s="180"/>
      <c r="AL52" s="180"/>
      <c r="AM52" s="177"/>
      <c r="AN52" s="258" t="s">
        <v>294</v>
      </c>
    </row>
    <row r="53" spans="1:40" s="7" customFormat="1" ht="69.75" customHeight="1" x14ac:dyDescent="0.25">
      <c r="A53" s="112">
        <v>8</v>
      </c>
      <c r="B53" s="112">
        <v>0</v>
      </c>
      <c r="C53" s="112">
        <v>7</v>
      </c>
      <c r="D53" s="112">
        <v>0</v>
      </c>
      <c r="E53" s="112">
        <v>5</v>
      </c>
      <c r="F53" s="112">
        <v>0</v>
      </c>
      <c r="G53" s="112">
        <v>1</v>
      </c>
      <c r="H53" s="112">
        <v>1</v>
      </c>
      <c r="I53" s="112">
        <v>9</v>
      </c>
      <c r="J53" s="112">
        <v>1</v>
      </c>
      <c r="K53" s="112">
        <v>0</v>
      </c>
      <c r="L53" s="112">
        <v>3</v>
      </c>
      <c r="M53" s="112">
        <v>2</v>
      </c>
      <c r="N53" s="112">
        <v>0</v>
      </c>
      <c r="O53" s="112">
        <v>3</v>
      </c>
      <c r="P53" s="112">
        <v>1</v>
      </c>
      <c r="Q53" s="112">
        <v>0</v>
      </c>
      <c r="R53" s="112">
        <v>1</v>
      </c>
      <c r="S53" s="112">
        <v>9</v>
      </c>
      <c r="T53" s="112">
        <v>1</v>
      </c>
      <c r="U53" s="112">
        <v>1</v>
      </c>
      <c r="V53" s="112">
        <v>3</v>
      </c>
      <c r="W53" s="112">
        <v>1</v>
      </c>
      <c r="X53" s="112">
        <v>0</v>
      </c>
      <c r="Y53" s="112">
        <v>0</v>
      </c>
      <c r="Z53" s="112">
        <v>0</v>
      </c>
      <c r="AA53" s="112">
        <v>0</v>
      </c>
      <c r="AB53" s="119" t="s">
        <v>257</v>
      </c>
      <c r="AC53" s="100" t="s">
        <v>215</v>
      </c>
      <c r="AD53" s="104">
        <v>0</v>
      </c>
      <c r="AE53" s="104">
        <v>0</v>
      </c>
      <c r="AF53" s="104">
        <v>0</v>
      </c>
      <c r="AG53" s="208">
        <v>273300</v>
      </c>
      <c r="AH53" s="208">
        <v>273300</v>
      </c>
      <c r="AI53" s="208">
        <v>273300</v>
      </c>
      <c r="AJ53" s="208">
        <v>273300</v>
      </c>
      <c r="AK53" s="208">
        <v>273300</v>
      </c>
      <c r="AL53" s="208">
        <v>273300</v>
      </c>
      <c r="AM53" s="209">
        <f>AL53+AK53+AJ53+AI53+AH53+AG53</f>
        <v>1639800</v>
      </c>
      <c r="AN53" s="258" t="s">
        <v>294</v>
      </c>
    </row>
    <row r="54" spans="1:40" s="7" customFormat="1" ht="50.25" customHeight="1" x14ac:dyDescent="0.25">
      <c r="A54" s="112">
        <v>8</v>
      </c>
      <c r="B54" s="112">
        <v>0</v>
      </c>
      <c r="C54" s="112">
        <v>7</v>
      </c>
      <c r="D54" s="112">
        <v>0</v>
      </c>
      <c r="E54" s="112">
        <v>5</v>
      </c>
      <c r="F54" s="112">
        <v>0</v>
      </c>
      <c r="G54" s="112">
        <v>1</v>
      </c>
      <c r="H54" s="112">
        <v>1</v>
      </c>
      <c r="I54" s="112">
        <v>9</v>
      </c>
      <c r="J54" s="112">
        <v>1</v>
      </c>
      <c r="K54" s="112">
        <v>0</v>
      </c>
      <c r="L54" s="112">
        <v>3</v>
      </c>
      <c r="M54" s="112">
        <v>2</v>
      </c>
      <c r="N54" s="112">
        <v>0</v>
      </c>
      <c r="O54" s="112">
        <v>3</v>
      </c>
      <c r="P54" s="112">
        <v>1</v>
      </c>
      <c r="Q54" s="112">
        <v>0</v>
      </c>
      <c r="R54" s="112">
        <v>1</v>
      </c>
      <c r="S54" s="112">
        <v>9</v>
      </c>
      <c r="T54" s="112">
        <v>1</v>
      </c>
      <c r="U54" s="112">
        <v>1</v>
      </c>
      <c r="V54" s="112">
        <v>3</v>
      </c>
      <c r="W54" s="112">
        <v>1</v>
      </c>
      <c r="X54" s="112">
        <v>0</v>
      </c>
      <c r="Y54" s="112">
        <v>0</v>
      </c>
      <c r="Z54" s="112">
        <v>0</v>
      </c>
      <c r="AA54" s="112">
        <v>1</v>
      </c>
      <c r="AB54" s="185" t="s">
        <v>268</v>
      </c>
      <c r="AC54" s="100" t="s">
        <v>31</v>
      </c>
      <c r="AD54" s="104"/>
      <c r="AE54" s="104"/>
      <c r="AF54" s="104"/>
      <c r="AG54" s="180">
        <v>3</v>
      </c>
      <c r="AH54" s="180">
        <v>3</v>
      </c>
      <c r="AI54" s="180">
        <v>3</v>
      </c>
      <c r="AJ54" s="180">
        <v>3</v>
      </c>
      <c r="AK54" s="180">
        <v>3</v>
      </c>
      <c r="AL54" s="180">
        <v>3</v>
      </c>
      <c r="AM54" s="192">
        <v>18</v>
      </c>
      <c r="AN54" s="258" t="s">
        <v>294</v>
      </c>
    </row>
    <row r="55" spans="1:40" s="234" customFormat="1" ht="46.5" customHeight="1" x14ac:dyDescent="0.25">
      <c r="A55" s="112">
        <v>8</v>
      </c>
      <c r="B55" s="112">
        <v>0</v>
      </c>
      <c r="C55" s="112">
        <v>0</v>
      </c>
      <c r="D55" s="112">
        <v>0</v>
      </c>
      <c r="E55" s="112">
        <v>5</v>
      </c>
      <c r="F55" s="112">
        <v>0</v>
      </c>
      <c r="G55" s="112">
        <v>1</v>
      </c>
      <c r="H55" s="112">
        <v>1</v>
      </c>
      <c r="I55" s="112">
        <v>9</v>
      </c>
      <c r="J55" s="112">
        <v>1</v>
      </c>
      <c r="K55" s="112">
        <v>0</v>
      </c>
      <c r="L55" s="112">
        <v>3</v>
      </c>
      <c r="M55" s="112">
        <v>2</v>
      </c>
      <c r="N55" s="112">
        <v>0</v>
      </c>
      <c r="O55" s="112">
        <v>3</v>
      </c>
      <c r="P55" s="112">
        <v>2</v>
      </c>
      <c r="Q55" s="112">
        <v>0</v>
      </c>
      <c r="R55" s="112">
        <v>1</v>
      </c>
      <c r="S55" s="112">
        <v>9</v>
      </c>
      <c r="T55" s="112">
        <v>1</v>
      </c>
      <c r="U55" s="112">
        <v>1</v>
      </c>
      <c r="V55" s="112">
        <v>3</v>
      </c>
      <c r="W55" s="112">
        <v>2</v>
      </c>
      <c r="X55" s="112">
        <v>0</v>
      </c>
      <c r="Y55" s="112">
        <v>0</v>
      </c>
      <c r="Z55" s="112">
        <v>0</v>
      </c>
      <c r="AA55" s="112">
        <v>0</v>
      </c>
      <c r="AB55" s="118" t="s">
        <v>250</v>
      </c>
      <c r="AC55" s="114" t="s">
        <v>215</v>
      </c>
      <c r="AD55" s="115"/>
      <c r="AE55" s="115"/>
      <c r="AF55" s="115"/>
      <c r="AG55" s="232">
        <v>1561536.12</v>
      </c>
      <c r="AH55" s="232">
        <v>0</v>
      </c>
      <c r="AI55" s="232">
        <v>0</v>
      </c>
      <c r="AJ55" s="232">
        <v>0</v>
      </c>
      <c r="AK55" s="232">
        <v>0</v>
      </c>
      <c r="AL55" s="232">
        <v>0</v>
      </c>
      <c r="AM55" s="233">
        <f>AF55+AG55+AH55+AI55+AJ55+AK55</f>
        <v>1561536.12</v>
      </c>
      <c r="AN55" s="258" t="s">
        <v>294</v>
      </c>
    </row>
    <row r="56" spans="1:40" s="7" customFormat="1" ht="54" customHeight="1" x14ac:dyDescent="0.25">
      <c r="A56" s="112">
        <v>8</v>
      </c>
      <c r="B56" s="112">
        <v>0</v>
      </c>
      <c r="C56" s="112">
        <v>0</v>
      </c>
      <c r="D56" s="112">
        <v>0</v>
      </c>
      <c r="E56" s="112">
        <v>5</v>
      </c>
      <c r="F56" s="112">
        <v>0</v>
      </c>
      <c r="G56" s="112">
        <v>1</v>
      </c>
      <c r="H56" s="112">
        <v>1</v>
      </c>
      <c r="I56" s="112">
        <v>9</v>
      </c>
      <c r="J56" s="112">
        <v>1</v>
      </c>
      <c r="K56" s="112">
        <v>0</v>
      </c>
      <c r="L56" s="112">
        <v>3</v>
      </c>
      <c r="M56" s="112">
        <v>2</v>
      </c>
      <c r="N56" s="112">
        <v>0</v>
      </c>
      <c r="O56" s="112">
        <v>3</v>
      </c>
      <c r="P56" s="112">
        <v>2</v>
      </c>
      <c r="Q56" s="112">
        <v>0</v>
      </c>
      <c r="R56" s="112">
        <v>1</v>
      </c>
      <c r="S56" s="112">
        <v>9</v>
      </c>
      <c r="T56" s="112">
        <v>1</v>
      </c>
      <c r="U56" s="112">
        <v>1</v>
      </c>
      <c r="V56" s="112">
        <v>3</v>
      </c>
      <c r="W56" s="112">
        <v>2</v>
      </c>
      <c r="X56" s="112">
        <v>0</v>
      </c>
      <c r="Y56" s="112">
        <v>0</v>
      </c>
      <c r="Z56" s="112">
        <v>0</v>
      </c>
      <c r="AA56" s="112">
        <v>1</v>
      </c>
      <c r="AB56" s="111" t="s">
        <v>269</v>
      </c>
      <c r="AC56" s="100"/>
      <c r="AD56" s="104"/>
      <c r="AE56" s="104"/>
      <c r="AF56" s="104"/>
      <c r="AG56" s="181"/>
      <c r="AH56" s="181"/>
      <c r="AI56" s="178"/>
      <c r="AJ56" s="178"/>
      <c r="AK56" s="178"/>
      <c r="AL56" s="178"/>
      <c r="AM56" s="101"/>
      <c r="AN56" s="258" t="s">
        <v>294</v>
      </c>
    </row>
    <row r="57" spans="1:40" s="7" customFormat="1" ht="54" customHeight="1" x14ac:dyDescent="0.25">
      <c r="A57" s="112">
        <v>8</v>
      </c>
      <c r="B57" s="112">
        <v>0</v>
      </c>
      <c r="C57" s="112">
        <v>0</v>
      </c>
      <c r="D57" s="112">
        <v>0</v>
      </c>
      <c r="E57" s="112">
        <v>5</v>
      </c>
      <c r="F57" s="112">
        <v>0</v>
      </c>
      <c r="G57" s="112">
        <v>1</v>
      </c>
      <c r="H57" s="112">
        <v>1</v>
      </c>
      <c r="I57" s="112">
        <v>9</v>
      </c>
      <c r="J57" s="112">
        <v>1</v>
      </c>
      <c r="K57" s="112">
        <v>0</v>
      </c>
      <c r="L57" s="112">
        <v>3</v>
      </c>
      <c r="M57" s="112">
        <v>2</v>
      </c>
      <c r="N57" s="112">
        <v>0</v>
      </c>
      <c r="O57" s="112">
        <v>3</v>
      </c>
      <c r="P57" s="112">
        <v>3</v>
      </c>
      <c r="Q57" s="112">
        <v>0</v>
      </c>
      <c r="R57" s="112">
        <v>1</v>
      </c>
      <c r="S57" s="112">
        <v>9</v>
      </c>
      <c r="T57" s="112">
        <v>1</v>
      </c>
      <c r="U57" s="112">
        <v>1</v>
      </c>
      <c r="V57" s="112">
        <v>3</v>
      </c>
      <c r="W57" s="112">
        <v>3</v>
      </c>
      <c r="X57" s="112">
        <v>0</v>
      </c>
      <c r="Y57" s="112">
        <v>0</v>
      </c>
      <c r="Z57" s="112">
        <v>0</v>
      </c>
      <c r="AA57" s="112">
        <v>0</v>
      </c>
      <c r="AB57" s="111" t="s">
        <v>283</v>
      </c>
      <c r="AC57" s="100" t="s">
        <v>215</v>
      </c>
      <c r="AD57" s="104"/>
      <c r="AE57" s="104"/>
      <c r="AF57" s="104"/>
      <c r="AG57" s="232">
        <v>0</v>
      </c>
      <c r="AH57" s="181">
        <v>0</v>
      </c>
      <c r="AI57" s="178">
        <v>0</v>
      </c>
      <c r="AJ57" s="178">
        <v>0</v>
      </c>
      <c r="AK57" s="178">
        <v>0</v>
      </c>
      <c r="AL57" s="178">
        <v>0</v>
      </c>
      <c r="AM57" s="209">
        <f>AF57</f>
        <v>0</v>
      </c>
      <c r="AN57" s="258" t="s">
        <v>294</v>
      </c>
    </row>
    <row r="58" spans="1:40" s="7" customFormat="1" ht="54" customHeight="1" x14ac:dyDescent="0.25">
      <c r="A58" s="112">
        <v>8</v>
      </c>
      <c r="B58" s="112">
        <v>0</v>
      </c>
      <c r="C58" s="112">
        <v>0</v>
      </c>
      <c r="D58" s="112">
        <v>0</v>
      </c>
      <c r="E58" s="112">
        <v>5</v>
      </c>
      <c r="F58" s="112">
        <v>0</v>
      </c>
      <c r="G58" s="112">
        <v>1</v>
      </c>
      <c r="H58" s="112">
        <v>1</v>
      </c>
      <c r="I58" s="112">
        <v>9</v>
      </c>
      <c r="J58" s="112">
        <v>1</v>
      </c>
      <c r="K58" s="112">
        <v>0</v>
      </c>
      <c r="L58" s="112">
        <v>3</v>
      </c>
      <c r="M58" s="112">
        <v>2</v>
      </c>
      <c r="N58" s="112">
        <v>0</v>
      </c>
      <c r="O58" s="112">
        <v>3</v>
      </c>
      <c r="P58" s="112">
        <v>3</v>
      </c>
      <c r="Q58" s="112">
        <v>0</v>
      </c>
      <c r="R58" s="112">
        <v>1</v>
      </c>
      <c r="S58" s="112">
        <v>9</v>
      </c>
      <c r="T58" s="112">
        <v>1</v>
      </c>
      <c r="U58" s="112">
        <v>1</v>
      </c>
      <c r="V58" s="112">
        <v>3</v>
      </c>
      <c r="W58" s="112">
        <v>3</v>
      </c>
      <c r="X58" s="112">
        <v>0</v>
      </c>
      <c r="Y58" s="112">
        <v>0</v>
      </c>
      <c r="Z58" s="112">
        <v>0</v>
      </c>
      <c r="AA58" s="112">
        <v>1</v>
      </c>
      <c r="AB58" s="111" t="s">
        <v>270</v>
      </c>
      <c r="AC58" s="100" t="s">
        <v>280</v>
      </c>
      <c r="AD58" s="104"/>
      <c r="AE58" s="104"/>
      <c r="AF58" s="104"/>
      <c r="AG58" s="181">
        <v>1</v>
      </c>
      <c r="AH58" s="181">
        <v>1</v>
      </c>
      <c r="AI58" s="178">
        <v>1</v>
      </c>
      <c r="AJ58" s="178">
        <v>1</v>
      </c>
      <c r="AK58" s="178">
        <v>1</v>
      </c>
      <c r="AL58" s="178">
        <v>1</v>
      </c>
      <c r="AM58" s="101">
        <v>1</v>
      </c>
      <c r="AN58" s="258" t="s">
        <v>294</v>
      </c>
    </row>
    <row r="59" spans="1:40" s="234" customFormat="1" ht="70.5" customHeight="1" x14ac:dyDescent="0.25">
      <c r="A59" s="112">
        <v>8</v>
      </c>
      <c r="B59" s="112">
        <v>0</v>
      </c>
      <c r="C59" s="112">
        <v>7</v>
      </c>
      <c r="D59" s="112">
        <v>0</v>
      </c>
      <c r="E59" s="112">
        <v>5</v>
      </c>
      <c r="F59" s="112">
        <v>0</v>
      </c>
      <c r="G59" s="112">
        <v>1</v>
      </c>
      <c r="H59" s="112">
        <v>1</v>
      </c>
      <c r="I59" s="112">
        <v>9</v>
      </c>
      <c r="J59" s="112">
        <v>1</v>
      </c>
      <c r="K59" s="112">
        <v>0</v>
      </c>
      <c r="L59" s="112">
        <v>3</v>
      </c>
      <c r="M59" s="112">
        <v>2</v>
      </c>
      <c r="N59" s="112">
        <v>0</v>
      </c>
      <c r="O59" s="112">
        <v>3</v>
      </c>
      <c r="P59" s="112">
        <v>4</v>
      </c>
      <c r="Q59" s="112">
        <v>0</v>
      </c>
      <c r="R59" s="112">
        <v>1</v>
      </c>
      <c r="S59" s="112">
        <v>9</v>
      </c>
      <c r="T59" s="112">
        <v>1</v>
      </c>
      <c r="U59" s="112">
        <v>1</v>
      </c>
      <c r="V59" s="112">
        <v>3</v>
      </c>
      <c r="W59" s="112">
        <v>4</v>
      </c>
      <c r="X59" s="112">
        <v>0</v>
      </c>
      <c r="Y59" s="112">
        <v>0</v>
      </c>
      <c r="Z59" s="112">
        <v>0</v>
      </c>
      <c r="AA59" s="112">
        <v>0</v>
      </c>
      <c r="AB59" s="111" t="s">
        <v>284</v>
      </c>
      <c r="AC59" s="114" t="s">
        <v>215</v>
      </c>
      <c r="AD59" s="115"/>
      <c r="AE59" s="115"/>
      <c r="AF59" s="115"/>
      <c r="AG59" s="232">
        <v>115000</v>
      </c>
      <c r="AH59" s="232">
        <v>115000</v>
      </c>
      <c r="AI59" s="232">
        <v>115000</v>
      </c>
      <c r="AJ59" s="232">
        <v>115000</v>
      </c>
      <c r="AK59" s="232">
        <v>115000</v>
      </c>
      <c r="AL59" s="232">
        <v>115000</v>
      </c>
      <c r="AM59" s="233">
        <f>AL59+AK59+AJ59+AI59+AH59+AG59</f>
        <v>690000</v>
      </c>
      <c r="AN59" s="258" t="s">
        <v>294</v>
      </c>
    </row>
    <row r="60" spans="1:40" s="7" customFormat="1" ht="54" customHeight="1" x14ac:dyDescent="0.25">
      <c r="A60" s="112">
        <v>8</v>
      </c>
      <c r="B60" s="112">
        <v>0</v>
      </c>
      <c r="C60" s="112">
        <v>7</v>
      </c>
      <c r="D60" s="112">
        <v>0</v>
      </c>
      <c r="E60" s="112">
        <v>5</v>
      </c>
      <c r="F60" s="112">
        <v>0</v>
      </c>
      <c r="G60" s="112">
        <v>1</v>
      </c>
      <c r="H60" s="112">
        <v>1</v>
      </c>
      <c r="I60" s="112">
        <v>9</v>
      </c>
      <c r="J60" s="112">
        <v>1</v>
      </c>
      <c r="K60" s="112">
        <v>0</v>
      </c>
      <c r="L60" s="112">
        <v>3</v>
      </c>
      <c r="M60" s="112">
        <v>2</v>
      </c>
      <c r="N60" s="112">
        <v>0</v>
      </c>
      <c r="O60" s="112">
        <v>3</v>
      </c>
      <c r="P60" s="112">
        <v>4</v>
      </c>
      <c r="Q60" s="112">
        <v>0</v>
      </c>
      <c r="R60" s="112">
        <v>1</v>
      </c>
      <c r="S60" s="112">
        <v>9</v>
      </c>
      <c r="T60" s="112">
        <v>1</v>
      </c>
      <c r="U60" s="112">
        <v>1</v>
      </c>
      <c r="V60" s="112">
        <v>3</v>
      </c>
      <c r="W60" s="112">
        <v>4</v>
      </c>
      <c r="X60" s="112">
        <v>0</v>
      </c>
      <c r="Y60" s="112">
        <v>0</v>
      </c>
      <c r="Z60" s="112">
        <v>0</v>
      </c>
      <c r="AA60" s="112">
        <v>1</v>
      </c>
      <c r="AB60" s="111" t="s">
        <v>285</v>
      </c>
      <c r="AC60" s="100"/>
      <c r="AD60" s="104"/>
      <c r="AE60" s="104"/>
      <c r="AF60" s="104"/>
      <c r="AG60" s="181"/>
      <c r="AH60" s="181"/>
      <c r="AI60" s="178"/>
      <c r="AJ60" s="178"/>
      <c r="AK60" s="178"/>
      <c r="AL60" s="178"/>
      <c r="AM60" s="101"/>
      <c r="AN60" s="258" t="s">
        <v>294</v>
      </c>
    </row>
    <row r="61" spans="1:40" s="234" customFormat="1" ht="55.5" customHeight="1" x14ac:dyDescent="0.25">
      <c r="A61" s="112">
        <v>8</v>
      </c>
      <c r="B61" s="112">
        <v>0</v>
      </c>
      <c r="C61" s="112">
        <v>7</v>
      </c>
      <c r="D61" s="112">
        <v>0</v>
      </c>
      <c r="E61" s="112">
        <v>5</v>
      </c>
      <c r="F61" s="112">
        <v>0</v>
      </c>
      <c r="G61" s="112">
        <v>0</v>
      </c>
      <c r="H61" s="112">
        <v>1</v>
      </c>
      <c r="I61" s="112">
        <v>9</v>
      </c>
      <c r="J61" s="112">
        <v>1</v>
      </c>
      <c r="K61" s="112">
        <v>0</v>
      </c>
      <c r="L61" s="112">
        <v>4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1</v>
      </c>
      <c r="S61" s="112">
        <v>9</v>
      </c>
      <c r="T61" s="112">
        <v>1</v>
      </c>
      <c r="U61" s="112">
        <v>1</v>
      </c>
      <c r="V61" s="112">
        <v>4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236" t="s">
        <v>222</v>
      </c>
      <c r="AC61" s="114" t="s">
        <v>215</v>
      </c>
      <c r="AD61" s="115"/>
      <c r="AE61" s="115"/>
      <c r="AF61" s="115"/>
      <c r="AG61" s="181">
        <f t="shared" ref="AG61:AL61" si="4">AG63</f>
        <v>0</v>
      </c>
      <c r="AH61" s="181">
        <f t="shared" si="4"/>
        <v>0</v>
      </c>
      <c r="AI61" s="181">
        <f t="shared" si="4"/>
        <v>0</v>
      </c>
      <c r="AJ61" s="181">
        <f t="shared" si="4"/>
        <v>0</v>
      </c>
      <c r="AK61" s="181">
        <f t="shared" si="4"/>
        <v>0</v>
      </c>
      <c r="AL61" s="181">
        <f t="shared" si="4"/>
        <v>0</v>
      </c>
      <c r="AM61" s="184">
        <f>AF61+AG61+AH61+AI61+AJ61+AK61</f>
        <v>0</v>
      </c>
      <c r="AN61" s="258" t="s">
        <v>294</v>
      </c>
    </row>
    <row r="62" spans="1:40" s="7" customFormat="1" ht="34.5" customHeight="1" x14ac:dyDescent="0.25">
      <c r="A62" s="112">
        <v>8</v>
      </c>
      <c r="B62" s="112">
        <v>0</v>
      </c>
      <c r="C62" s="112">
        <v>7</v>
      </c>
      <c r="D62" s="112">
        <v>0</v>
      </c>
      <c r="E62" s="112">
        <v>5</v>
      </c>
      <c r="F62" s="112">
        <v>0</v>
      </c>
      <c r="G62" s="112">
        <v>3</v>
      </c>
      <c r="H62" s="112">
        <v>1</v>
      </c>
      <c r="I62" s="112">
        <v>9</v>
      </c>
      <c r="J62" s="112">
        <v>1</v>
      </c>
      <c r="K62" s="112">
        <v>0</v>
      </c>
      <c r="L62" s="112">
        <v>4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1</v>
      </c>
      <c r="S62" s="112">
        <v>9</v>
      </c>
      <c r="T62" s="112">
        <v>1</v>
      </c>
      <c r="U62" s="112">
        <v>1</v>
      </c>
      <c r="V62" s="112">
        <v>4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1" t="s">
        <v>187</v>
      </c>
      <c r="AC62" s="100" t="s">
        <v>31</v>
      </c>
      <c r="AD62" s="104"/>
      <c r="AE62" s="104"/>
      <c r="AF62" s="104"/>
      <c r="AG62" s="180"/>
      <c r="AH62" s="180"/>
      <c r="AI62" s="180"/>
      <c r="AJ62" s="180"/>
      <c r="AK62" s="180"/>
      <c r="AL62" s="180"/>
      <c r="AM62" s="177"/>
      <c r="AN62" s="258" t="s">
        <v>294</v>
      </c>
    </row>
    <row r="63" spans="1:40" s="7" customFormat="1" ht="39.75" customHeight="1" x14ac:dyDescent="0.25">
      <c r="A63" s="112">
        <v>8</v>
      </c>
      <c r="B63" s="112">
        <v>0</v>
      </c>
      <c r="C63" s="112">
        <v>7</v>
      </c>
      <c r="D63" s="112">
        <v>0</v>
      </c>
      <c r="E63" s="112">
        <v>5</v>
      </c>
      <c r="F63" s="112">
        <v>0</v>
      </c>
      <c r="G63" s="112">
        <v>3</v>
      </c>
      <c r="H63" s="112">
        <v>1</v>
      </c>
      <c r="I63" s="112">
        <v>9</v>
      </c>
      <c r="J63" s="112">
        <v>1</v>
      </c>
      <c r="K63" s="112">
        <v>0</v>
      </c>
      <c r="L63" s="112">
        <v>4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1</v>
      </c>
      <c r="S63" s="112">
        <v>9</v>
      </c>
      <c r="T63" s="112">
        <v>1</v>
      </c>
      <c r="U63" s="112">
        <v>1</v>
      </c>
      <c r="V63" s="112">
        <v>4</v>
      </c>
      <c r="W63" s="112">
        <v>4</v>
      </c>
      <c r="X63" s="112">
        <v>1</v>
      </c>
      <c r="Y63" s="112">
        <v>0</v>
      </c>
      <c r="Z63" s="112">
        <v>0</v>
      </c>
      <c r="AA63" s="112">
        <v>0</v>
      </c>
      <c r="AB63" s="119" t="s">
        <v>223</v>
      </c>
      <c r="AC63" s="100" t="s">
        <v>215</v>
      </c>
      <c r="AD63" s="104"/>
      <c r="AE63" s="104"/>
      <c r="AF63" s="104"/>
      <c r="AG63" s="181"/>
      <c r="AH63" s="181"/>
      <c r="AI63" s="181"/>
      <c r="AJ63" s="181"/>
      <c r="AK63" s="181"/>
      <c r="AL63" s="181"/>
      <c r="AM63" s="101">
        <f>AF63+AG63+AH63+AI63+AJ63+AK63</f>
        <v>0</v>
      </c>
      <c r="AN63" s="258" t="s">
        <v>294</v>
      </c>
    </row>
    <row r="64" spans="1:40" s="7" customFormat="1" ht="36" customHeight="1" x14ac:dyDescent="0.25">
      <c r="A64" s="112">
        <v>8</v>
      </c>
      <c r="B64" s="112">
        <v>0</v>
      </c>
      <c r="C64" s="112">
        <v>7</v>
      </c>
      <c r="D64" s="112">
        <v>0</v>
      </c>
      <c r="E64" s="112">
        <v>5</v>
      </c>
      <c r="F64" s="112">
        <v>0</v>
      </c>
      <c r="G64" s="112">
        <v>3</v>
      </c>
      <c r="H64" s="112">
        <v>1</v>
      </c>
      <c r="I64" s="112">
        <v>9</v>
      </c>
      <c r="J64" s="112">
        <v>1</v>
      </c>
      <c r="K64" s="112">
        <v>0</v>
      </c>
      <c r="L64" s="112">
        <v>4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1</v>
      </c>
      <c r="S64" s="112">
        <v>9</v>
      </c>
      <c r="T64" s="112">
        <v>1</v>
      </c>
      <c r="U64" s="112">
        <v>1</v>
      </c>
      <c r="V64" s="112">
        <v>4</v>
      </c>
      <c r="W64" s="112">
        <v>4</v>
      </c>
      <c r="X64" s="112">
        <v>1</v>
      </c>
      <c r="Y64" s="112">
        <v>0</v>
      </c>
      <c r="Z64" s="112">
        <v>0</v>
      </c>
      <c r="AA64" s="112">
        <v>1</v>
      </c>
      <c r="AB64" s="111" t="s">
        <v>201</v>
      </c>
      <c r="AC64" s="100" t="s">
        <v>31</v>
      </c>
      <c r="AD64" s="104"/>
      <c r="AE64" s="104"/>
      <c r="AF64" s="104"/>
      <c r="AG64" s="180"/>
      <c r="AH64" s="191"/>
      <c r="AI64" s="191"/>
      <c r="AJ64" s="191"/>
      <c r="AK64" s="191"/>
      <c r="AL64" s="191"/>
      <c r="AM64" s="177">
        <f>AF64+AG64+AH64+AI64+AJ64+AK64</f>
        <v>0</v>
      </c>
      <c r="AN64" s="258" t="s">
        <v>294</v>
      </c>
    </row>
    <row r="65" spans="1:40" s="7" customFormat="1" ht="56.25" customHeight="1" x14ac:dyDescent="0.25">
      <c r="A65" s="112">
        <v>8</v>
      </c>
      <c r="B65" s="112">
        <v>0</v>
      </c>
      <c r="C65" s="112">
        <v>7</v>
      </c>
      <c r="D65" s="112">
        <v>0</v>
      </c>
      <c r="E65" s="112">
        <v>5</v>
      </c>
      <c r="F65" s="112">
        <v>0</v>
      </c>
      <c r="G65" s="112">
        <v>3</v>
      </c>
      <c r="H65" s="112">
        <v>1</v>
      </c>
      <c r="I65" s="112">
        <v>9</v>
      </c>
      <c r="J65" s="112">
        <v>1</v>
      </c>
      <c r="K65" s="112">
        <v>0</v>
      </c>
      <c r="L65" s="112">
        <v>4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1</v>
      </c>
      <c r="S65" s="112">
        <v>9</v>
      </c>
      <c r="T65" s="112">
        <v>1</v>
      </c>
      <c r="U65" s="112">
        <v>1</v>
      </c>
      <c r="V65" s="112">
        <v>4</v>
      </c>
      <c r="W65" s="112">
        <v>4</v>
      </c>
      <c r="X65" s="112">
        <v>2</v>
      </c>
      <c r="Y65" s="112">
        <v>0</v>
      </c>
      <c r="Z65" s="112">
        <v>0</v>
      </c>
      <c r="AA65" s="112">
        <v>0</v>
      </c>
      <c r="AB65" s="108" t="s">
        <v>224</v>
      </c>
      <c r="AC65" s="100" t="s">
        <v>280</v>
      </c>
      <c r="AD65" s="104"/>
      <c r="AE65" s="104"/>
      <c r="AF65" s="104"/>
      <c r="AG65" s="180">
        <v>1</v>
      </c>
      <c r="AH65" s="180">
        <v>1</v>
      </c>
      <c r="AI65" s="180">
        <v>1</v>
      </c>
      <c r="AJ65" s="180">
        <v>1</v>
      </c>
      <c r="AK65" s="180">
        <v>1</v>
      </c>
      <c r="AL65" s="180">
        <v>1</v>
      </c>
      <c r="AM65" s="180">
        <v>1</v>
      </c>
      <c r="AN65" s="258" t="s">
        <v>294</v>
      </c>
    </row>
    <row r="66" spans="1:40" s="7" customFormat="1" ht="41.25" customHeight="1" x14ac:dyDescent="0.25">
      <c r="A66" s="112">
        <v>8</v>
      </c>
      <c r="B66" s="112">
        <v>0</v>
      </c>
      <c r="C66" s="112">
        <v>7</v>
      </c>
      <c r="D66" s="112">
        <v>0</v>
      </c>
      <c r="E66" s="112">
        <v>5</v>
      </c>
      <c r="F66" s="112">
        <v>0</v>
      </c>
      <c r="G66" s="112">
        <v>3</v>
      </c>
      <c r="H66" s="112">
        <v>1</v>
      </c>
      <c r="I66" s="112">
        <v>9</v>
      </c>
      <c r="J66" s="112">
        <v>1</v>
      </c>
      <c r="K66" s="112">
        <v>0</v>
      </c>
      <c r="L66" s="112">
        <v>4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1</v>
      </c>
      <c r="S66" s="112">
        <v>9</v>
      </c>
      <c r="T66" s="112">
        <v>1</v>
      </c>
      <c r="U66" s="112">
        <v>1</v>
      </c>
      <c r="V66" s="112">
        <v>4</v>
      </c>
      <c r="W66" s="112">
        <v>4</v>
      </c>
      <c r="X66" s="112">
        <v>2</v>
      </c>
      <c r="Y66" s="112">
        <v>0</v>
      </c>
      <c r="Z66" s="112">
        <v>0</v>
      </c>
      <c r="AA66" s="112">
        <v>1</v>
      </c>
      <c r="AB66" s="111" t="s">
        <v>202</v>
      </c>
      <c r="AC66" s="100" t="s">
        <v>31</v>
      </c>
      <c r="AD66" s="104"/>
      <c r="AE66" s="104"/>
      <c r="AF66" s="104"/>
      <c r="AG66" s="180">
        <v>2</v>
      </c>
      <c r="AH66" s="180">
        <v>2</v>
      </c>
      <c r="AI66" s="180">
        <v>2</v>
      </c>
      <c r="AJ66" s="180">
        <v>2</v>
      </c>
      <c r="AK66" s="180">
        <v>2</v>
      </c>
      <c r="AL66" s="180">
        <v>2</v>
      </c>
      <c r="AM66" s="177">
        <f>AF66+AG66+AH66+AI66+AJ66+AK66</f>
        <v>10</v>
      </c>
      <c r="AN66" s="258" t="s">
        <v>294</v>
      </c>
    </row>
    <row r="67" spans="1:40" s="234" customFormat="1" ht="48.75" customHeight="1" x14ac:dyDescent="0.25">
      <c r="A67" s="112">
        <v>8</v>
      </c>
      <c r="B67" s="112">
        <v>0</v>
      </c>
      <c r="C67" s="112">
        <v>7</v>
      </c>
      <c r="D67" s="112">
        <v>0</v>
      </c>
      <c r="E67" s="112">
        <v>5</v>
      </c>
      <c r="F67" s="112">
        <v>0</v>
      </c>
      <c r="G67" s="112">
        <v>3</v>
      </c>
      <c r="H67" s="112">
        <v>1</v>
      </c>
      <c r="I67" s="112">
        <v>9</v>
      </c>
      <c r="J67" s="112">
        <v>1</v>
      </c>
      <c r="K67" s="112">
        <v>0</v>
      </c>
      <c r="L67" s="112">
        <v>5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1</v>
      </c>
      <c r="S67" s="112">
        <v>9</v>
      </c>
      <c r="T67" s="112">
        <v>1</v>
      </c>
      <c r="U67" s="112">
        <v>1</v>
      </c>
      <c r="V67" s="112">
        <v>5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8" t="s">
        <v>298</v>
      </c>
      <c r="AC67" s="114" t="s">
        <v>215</v>
      </c>
      <c r="AD67" s="115"/>
      <c r="AE67" s="115"/>
      <c r="AF67" s="115"/>
      <c r="AG67" s="232">
        <f>AG69</f>
        <v>0</v>
      </c>
      <c r="AH67" s="232">
        <v>0</v>
      </c>
      <c r="AI67" s="232">
        <v>0</v>
      </c>
      <c r="AJ67" s="232">
        <v>0</v>
      </c>
      <c r="AK67" s="232">
        <v>0</v>
      </c>
      <c r="AL67" s="232">
        <v>0</v>
      </c>
      <c r="AM67" s="233">
        <f>AF67</f>
        <v>0</v>
      </c>
      <c r="AN67" s="258" t="s">
        <v>294</v>
      </c>
    </row>
    <row r="68" spans="1:40" s="234" customFormat="1" ht="41.25" customHeight="1" x14ac:dyDescent="0.25">
      <c r="A68" s="112">
        <v>8</v>
      </c>
      <c r="B68" s="112">
        <v>0</v>
      </c>
      <c r="C68" s="112">
        <v>7</v>
      </c>
      <c r="D68" s="112">
        <v>0</v>
      </c>
      <c r="E68" s="112">
        <v>5</v>
      </c>
      <c r="F68" s="112">
        <v>0</v>
      </c>
      <c r="G68" s="112">
        <v>3</v>
      </c>
      <c r="H68" s="112">
        <v>1</v>
      </c>
      <c r="I68" s="112">
        <v>9</v>
      </c>
      <c r="J68" s="112">
        <v>1</v>
      </c>
      <c r="K68" s="112">
        <v>0</v>
      </c>
      <c r="L68" s="112">
        <v>5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1</v>
      </c>
      <c r="S68" s="112">
        <v>9</v>
      </c>
      <c r="T68" s="112">
        <v>1</v>
      </c>
      <c r="U68" s="112">
        <v>1</v>
      </c>
      <c r="V68" s="112">
        <v>5</v>
      </c>
      <c r="W68" s="112">
        <v>0</v>
      </c>
      <c r="X68" s="112">
        <v>0</v>
      </c>
      <c r="Y68" s="112">
        <v>0</v>
      </c>
      <c r="Z68" s="112">
        <v>0</v>
      </c>
      <c r="AA68" s="112">
        <v>1</v>
      </c>
      <c r="AB68" s="118" t="s">
        <v>309</v>
      </c>
      <c r="AC68" s="114" t="s">
        <v>31</v>
      </c>
      <c r="AD68" s="115"/>
      <c r="AE68" s="115"/>
      <c r="AF68" s="115"/>
      <c r="AG68" s="191">
        <v>1</v>
      </c>
      <c r="AH68" s="191">
        <v>0</v>
      </c>
      <c r="AI68" s="191">
        <v>0</v>
      </c>
      <c r="AJ68" s="191">
        <v>0</v>
      </c>
      <c r="AK68" s="191">
        <v>0</v>
      </c>
      <c r="AL68" s="191">
        <v>0</v>
      </c>
      <c r="AM68" s="235">
        <v>1</v>
      </c>
      <c r="AN68" s="258" t="s">
        <v>294</v>
      </c>
    </row>
    <row r="69" spans="1:40" s="234" customFormat="1" ht="41.25" customHeight="1" x14ac:dyDescent="0.25">
      <c r="A69" s="112">
        <v>8</v>
      </c>
      <c r="B69" s="112">
        <v>0</v>
      </c>
      <c r="C69" s="112">
        <v>7</v>
      </c>
      <c r="D69" s="112">
        <v>0</v>
      </c>
      <c r="E69" s="112">
        <v>5</v>
      </c>
      <c r="F69" s="112">
        <v>0</v>
      </c>
      <c r="G69" s="112">
        <v>3</v>
      </c>
      <c r="H69" s="112">
        <v>1</v>
      </c>
      <c r="I69" s="112">
        <v>9</v>
      </c>
      <c r="J69" s="112">
        <v>1</v>
      </c>
      <c r="K69" s="112">
        <v>0</v>
      </c>
      <c r="L69" s="112">
        <v>5</v>
      </c>
      <c r="M69" s="112">
        <v>2</v>
      </c>
      <c r="N69" s="112">
        <v>0</v>
      </c>
      <c r="O69" s="112">
        <v>5</v>
      </c>
      <c r="P69" s="112">
        <v>1</v>
      </c>
      <c r="Q69" s="112">
        <v>0</v>
      </c>
      <c r="R69" s="112">
        <v>1</v>
      </c>
      <c r="S69" s="112">
        <v>9</v>
      </c>
      <c r="T69" s="112">
        <v>1</v>
      </c>
      <c r="U69" s="112">
        <v>1</v>
      </c>
      <c r="V69" s="112">
        <v>5</v>
      </c>
      <c r="W69" s="112">
        <v>5</v>
      </c>
      <c r="X69" s="112">
        <v>1</v>
      </c>
      <c r="Y69" s="112">
        <v>0</v>
      </c>
      <c r="Z69" s="112">
        <v>0</v>
      </c>
      <c r="AA69" s="112">
        <v>0</v>
      </c>
      <c r="AB69" s="118" t="s">
        <v>322</v>
      </c>
      <c r="AC69" s="114" t="s">
        <v>215</v>
      </c>
      <c r="AD69" s="115"/>
      <c r="AE69" s="115"/>
      <c r="AF69" s="115"/>
      <c r="AG69" s="232">
        <v>0</v>
      </c>
      <c r="AH69" s="232">
        <v>0</v>
      </c>
      <c r="AI69" s="232">
        <v>0</v>
      </c>
      <c r="AJ69" s="232">
        <v>0</v>
      </c>
      <c r="AK69" s="232">
        <v>0</v>
      </c>
      <c r="AL69" s="232">
        <v>0</v>
      </c>
      <c r="AM69" s="233">
        <f>AF69</f>
        <v>0</v>
      </c>
      <c r="AN69" s="258" t="s">
        <v>294</v>
      </c>
    </row>
    <row r="70" spans="1:40" s="234" customFormat="1" ht="41.25" customHeight="1" x14ac:dyDescent="0.25">
      <c r="A70" s="112">
        <v>8</v>
      </c>
      <c r="B70" s="112">
        <v>0</v>
      </c>
      <c r="C70" s="112">
        <v>7</v>
      </c>
      <c r="D70" s="112">
        <v>0</v>
      </c>
      <c r="E70" s="112">
        <v>5</v>
      </c>
      <c r="F70" s="112">
        <v>0</v>
      </c>
      <c r="G70" s="112">
        <v>3</v>
      </c>
      <c r="H70" s="112">
        <v>1</v>
      </c>
      <c r="I70" s="112">
        <v>9</v>
      </c>
      <c r="J70" s="112">
        <v>1</v>
      </c>
      <c r="K70" s="112">
        <v>0</v>
      </c>
      <c r="L70" s="112">
        <v>5</v>
      </c>
      <c r="M70" s="112">
        <v>2</v>
      </c>
      <c r="N70" s="112">
        <v>0</v>
      </c>
      <c r="O70" s="112">
        <v>5</v>
      </c>
      <c r="P70" s="112">
        <v>1</v>
      </c>
      <c r="Q70" s="112">
        <v>0</v>
      </c>
      <c r="R70" s="112">
        <v>1</v>
      </c>
      <c r="S70" s="112">
        <v>9</v>
      </c>
      <c r="T70" s="112">
        <v>1</v>
      </c>
      <c r="U70" s="112">
        <v>1</v>
      </c>
      <c r="V70" s="112">
        <v>5</v>
      </c>
      <c r="W70" s="112">
        <v>5</v>
      </c>
      <c r="X70" s="112">
        <v>1</v>
      </c>
      <c r="Y70" s="112">
        <v>0</v>
      </c>
      <c r="Z70" s="112">
        <v>0</v>
      </c>
      <c r="AA70" s="112">
        <v>1</v>
      </c>
      <c r="AB70" s="118" t="s">
        <v>271</v>
      </c>
      <c r="AC70" s="114" t="s">
        <v>31</v>
      </c>
      <c r="AD70" s="115"/>
      <c r="AE70" s="115"/>
      <c r="AF70" s="115"/>
      <c r="AG70" s="191">
        <v>1</v>
      </c>
      <c r="AH70" s="191">
        <v>0</v>
      </c>
      <c r="AI70" s="191">
        <v>0</v>
      </c>
      <c r="AJ70" s="191">
        <v>0</v>
      </c>
      <c r="AK70" s="191">
        <v>0</v>
      </c>
      <c r="AL70" s="191">
        <v>0</v>
      </c>
      <c r="AM70" s="235">
        <v>1</v>
      </c>
      <c r="AN70" s="258" t="s">
        <v>294</v>
      </c>
    </row>
    <row r="71" spans="1:40" s="271" customFormat="1" ht="41.25" customHeight="1" x14ac:dyDescent="0.25">
      <c r="A71" s="260">
        <v>8</v>
      </c>
      <c r="B71" s="260">
        <v>0</v>
      </c>
      <c r="C71" s="260">
        <v>7</v>
      </c>
      <c r="D71" s="260">
        <v>0</v>
      </c>
      <c r="E71" s="260">
        <v>5</v>
      </c>
      <c r="F71" s="260">
        <v>0</v>
      </c>
      <c r="G71" s="260">
        <v>1</v>
      </c>
      <c r="H71" s="260">
        <v>1</v>
      </c>
      <c r="I71" s="260">
        <v>9</v>
      </c>
      <c r="J71" s="260">
        <v>1</v>
      </c>
      <c r="K71" s="260">
        <v>0</v>
      </c>
      <c r="L71" s="260">
        <v>6</v>
      </c>
      <c r="M71" s="260">
        <v>0</v>
      </c>
      <c r="N71" s="260">
        <v>0</v>
      </c>
      <c r="O71" s="260">
        <v>0</v>
      </c>
      <c r="P71" s="260">
        <v>0</v>
      </c>
      <c r="Q71" s="260">
        <v>0</v>
      </c>
      <c r="R71" s="260">
        <v>1</v>
      </c>
      <c r="S71" s="260">
        <v>9</v>
      </c>
      <c r="T71" s="260">
        <v>1</v>
      </c>
      <c r="U71" s="260">
        <v>1</v>
      </c>
      <c r="V71" s="260">
        <v>6</v>
      </c>
      <c r="W71" s="260">
        <v>0</v>
      </c>
      <c r="X71" s="260">
        <v>0</v>
      </c>
      <c r="Y71" s="260">
        <v>0</v>
      </c>
      <c r="Z71" s="260">
        <v>0</v>
      </c>
      <c r="AA71" s="260">
        <v>0</v>
      </c>
      <c r="AB71" s="276" t="s">
        <v>320</v>
      </c>
      <c r="AC71" s="242" t="s">
        <v>215</v>
      </c>
      <c r="AD71" s="261"/>
      <c r="AE71" s="261"/>
      <c r="AF71" s="261"/>
      <c r="AG71" s="262">
        <f>AG72+AG74</f>
        <v>345258.06</v>
      </c>
      <c r="AH71" s="262">
        <v>0</v>
      </c>
      <c r="AI71" s="262">
        <v>0</v>
      </c>
      <c r="AJ71" s="262">
        <v>0</v>
      </c>
      <c r="AK71" s="262">
        <v>0</v>
      </c>
      <c r="AL71" s="262">
        <v>0</v>
      </c>
      <c r="AM71" s="243">
        <f>AG71</f>
        <v>345258.06</v>
      </c>
      <c r="AN71" s="255"/>
    </row>
    <row r="72" spans="1:40" s="268" customFormat="1" ht="41.25" customHeight="1" x14ac:dyDescent="0.25">
      <c r="A72" s="102">
        <v>8</v>
      </c>
      <c r="B72" s="102">
        <v>0</v>
      </c>
      <c r="C72" s="102">
        <v>7</v>
      </c>
      <c r="D72" s="102">
        <v>0</v>
      </c>
      <c r="E72" s="102">
        <v>5</v>
      </c>
      <c r="F72" s="102">
        <v>0</v>
      </c>
      <c r="G72" s="102">
        <v>1</v>
      </c>
      <c r="H72" s="102">
        <v>1</v>
      </c>
      <c r="I72" s="102">
        <v>9</v>
      </c>
      <c r="J72" s="102">
        <v>1</v>
      </c>
      <c r="K72" s="102">
        <v>0</v>
      </c>
      <c r="L72" s="102">
        <v>6</v>
      </c>
      <c r="M72" s="102">
        <v>2</v>
      </c>
      <c r="N72" s="102">
        <v>0</v>
      </c>
      <c r="O72" s="102">
        <v>6</v>
      </c>
      <c r="P72" s="102">
        <v>1</v>
      </c>
      <c r="Q72" s="102">
        <v>0</v>
      </c>
      <c r="R72" s="102">
        <v>1</v>
      </c>
      <c r="S72" s="102">
        <v>9</v>
      </c>
      <c r="T72" s="102">
        <v>1</v>
      </c>
      <c r="U72" s="102">
        <v>1</v>
      </c>
      <c r="V72" s="102">
        <v>6</v>
      </c>
      <c r="W72" s="102">
        <v>6</v>
      </c>
      <c r="X72" s="102">
        <v>1</v>
      </c>
      <c r="Y72" s="102">
        <v>0</v>
      </c>
      <c r="Z72" s="102">
        <v>0</v>
      </c>
      <c r="AA72" s="102">
        <v>0</v>
      </c>
      <c r="AB72" s="111" t="s">
        <v>321</v>
      </c>
      <c r="AC72" s="100" t="s">
        <v>215</v>
      </c>
      <c r="AD72" s="104"/>
      <c r="AE72" s="104"/>
      <c r="AF72" s="104"/>
      <c r="AG72" s="208">
        <v>300000</v>
      </c>
      <c r="AH72" s="208">
        <v>0</v>
      </c>
      <c r="AI72" s="208">
        <v>0</v>
      </c>
      <c r="AJ72" s="208">
        <v>0</v>
      </c>
      <c r="AK72" s="208">
        <v>0</v>
      </c>
      <c r="AL72" s="208">
        <v>0</v>
      </c>
      <c r="AM72" s="209">
        <f>AG72</f>
        <v>300000</v>
      </c>
      <c r="AN72" s="256"/>
    </row>
    <row r="73" spans="1:40" s="268" customFormat="1" ht="41.25" customHeight="1" x14ac:dyDescent="0.25">
      <c r="A73" s="102">
        <v>8</v>
      </c>
      <c r="B73" s="102">
        <v>0</v>
      </c>
      <c r="C73" s="102">
        <v>7</v>
      </c>
      <c r="D73" s="102">
        <v>0</v>
      </c>
      <c r="E73" s="102">
        <v>5</v>
      </c>
      <c r="F73" s="102">
        <v>0</v>
      </c>
      <c r="G73" s="102">
        <v>1</v>
      </c>
      <c r="H73" s="102">
        <v>1</v>
      </c>
      <c r="I73" s="102">
        <v>9</v>
      </c>
      <c r="J73" s="102">
        <v>1</v>
      </c>
      <c r="K73" s="102">
        <v>0</v>
      </c>
      <c r="L73" s="102">
        <v>6</v>
      </c>
      <c r="M73" s="102">
        <v>2</v>
      </c>
      <c r="N73" s="102">
        <v>0</v>
      </c>
      <c r="O73" s="102">
        <v>6</v>
      </c>
      <c r="P73" s="102">
        <v>1</v>
      </c>
      <c r="Q73" s="102">
        <v>0</v>
      </c>
      <c r="R73" s="102">
        <v>1</v>
      </c>
      <c r="S73" s="102">
        <v>9</v>
      </c>
      <c r="T73" s="102">
        <v>1</v>
      </c>
      <c r="U73" s="102">
        <v>1</v>
      </c>
      <c r="V73" s="102">
        <v>6</v>
      </c>
      <c r="W73" s="102">
        <v>6</v>
      </c>
      <c r="X73" s="102">
        <v>1</v>
      </c>
      <c r="Y73" s="102">
        <v>0</v>
      </c>
      <c r="Z73" s="102">
        <v>0</v>
      </c>
      <c r="AA73" s="102">
        <v>1</v>
      </c>
      <c r="AB73" s="111" t="s">
        <v>216</v>
      </c>
      <c r="AC73" s="100"/>
      <c r="AD73" s="104"/>
      <c r="AE73" s="104"/>
      <c r="AF73" s="104"/>
      <c r="AG73" s="180"/>
      <c r="AH73" s="180"/>
      <c r="AI73" s="180"/>
      <c r="AJ73" s="180"/>
      <c r="AK73" s="180"/>
      <c r="AL73" s="180"/>
      <c r="AM73" s="177"/>
      <c r="AN73" s="256"/>
    </row>
    <row r="74" spans="1:40" s="271" customFormat="1" ht="41.25" customHeight="1" x14ac:dyDescent="0.25">
      <c r="A74" s="260">
        <v>8</v>
      </c>
      <c r="B74" s="260">
        <v>0</v>
      </c>
      <c r="C74" s="260">
        <v>7</v>
      </c>
      <c r="D74" s="260">
        <v>0</v>
      </c>
      <c r="E74" s="260">
        <v>5</v>
      </c>
      <c r="F74" s="260">
        <v>0</v>
      </c>
      <c r="G74" s="260">
        <v>1</v>
      </c>
      <c r="H74" s="260">
        <v>1</v>
      </c>
      <c r="I74" s="260">
        <v>9</v>
      </c>
      <c r="J74" s="260">
        <v>1</v>
      </c>
      <c r="K74" s="260">
        <v>0</v>
      </c>
      <c r="L74" s="260">
        <v>6</v>
      </c>
      <c r="M74" s="260">
        <v>2</v>
      </c>
      <c r="N74" s="260">
        <v>0</v>
      </c>
      <c r="O74" s="260">
        <v>6</v>
      </c>
      <c r="P74" s="260">
        <v>2</v>
      </c>
      <c r="Q74" s="260">
        <v>0</v>
      </c>
      <c r="R74" s="260">
        <v>1</v>
      </c>
      <c r="S74" s="260">
        <v>9</v>
      </c>
      <c r="T74" s="260">
        <v>1</v>
      </c>
      <c r="U74" s="260">
        <v>1</v>
      </c>
      <c r="V74" s="260">
        <v>6</v>
      </c>
      <c r="W74" s="260">
        <v>6</v>
      </c>
      <c r="X74" s="260">
        <v>2</v>
      </c>
      <c r="Y74" s="260">
        <v>0</v>
      </c>
      <c r="Z74" s="260">
        <v>0</v>
      </c>
      <c r="AA74" s="260">
        <v>0</v>
      </c>
      <c r="AB74" s="276" t="s">
        <v>344</v>
      </c>
      <c r="AC74" s="242" t="s">
        <v>215</v>
      </c>
      <c r="AD74" s="261"/>
      <c r="AE74" s="261"/>
      <c r="AF74" s="261"/>
      <c r="AG74" s="262">
        <v>45258.06</v>
      </c>
      <c r="AH74" s="262">
        <v>0</v>
      </c>
      <c r="AI74" s="262">
        <v>0</v>
      </c>
      <c r="AJ74" s="262">
        <v>0</v>
      </c>
      <c r="AK74" s="262">
        <v>0</v>
      </c>
      <c r="AL74" s="262">
        <v>0</v>
      </c>
      <c r="AM74" s="243">
        <f>AG74</f>
        <v>45258.06</v>
      </c>
      <c r="AN74" s="255"/>
    </row>
    <row r="75" spans="1:40" s="271" customFormat="1" ht="41.25" customHeight="1" x14ac:dyDescent="0.25">
      <c r="A75" s="260">
        <v>8</v>
      </c>
      <c r="B75" s="260">
        <v>0</v>
      </c>
      <c r="C75" s="260">
        <v>7</v>
      </c>
      <c r="D75" s="260">
        <v>0</v>
      </c>
      <c r="E75" s="260">
        <v>5</v>
      </c>
      <c r="F75" s="260">
        <v>0</v>
      </c>
      <c r="G75" s="260">
        <v>1</v>
      </c>
      <c r="H75" s="260">
        <v>1</v>
      </c>
      <c r="I75" s="260">
        <v>9</v>
      </c>
      <c r="J75" s="260">
        <v>1</v>
      </c>
      <c r="K75" s="260">
        <v>0</v>
      </c>
      <c r="L75" s="260">
        <v>6</v>
      </c>
      <c r="M75" s="260">
        <v>2</v>
      </c>
      <c r="N75" s="260">
        <v>0</v>
      </c>
      <c r="O75" s="260">
        <v>6</v>
      </c>
      <c r="P75" s="260">
        <v>2</v>
      </c>
      <c r="Q75" s="260">
        <v>0</v>
      </c>
      <c r="R75" s="260">
        <v>1</v>
      </c>
      <c r="S75" s="260">
        <v>9</v>
      </c>
      <c r="T75" s="260">
        <v>1</v>
      </c>
      <c r="U75" s="260">
        <v>1</v>
      </c>
      <c r="V75" s="260">
        <v>6</v>
      </c>
      <c r="W75" s="260">
        <v>6</v>
      </c>
      <c r="X75" s="260">
        <v>2</v>
      </c>
      <c r="Y75" s="260">
        <v>0</v>
      </c>
      <c r="Z75" s="260">
        <v>0</v>
      </c>
      <c r="AA75" s="260">
        <v>1</v>
      </c>
      <c r="AB75" s="276"/>
      <c r="AC75" s="242"/>
      <c r="AD75" s="261"/>
      <c r="AE75" s="261"/>
      <c r="AF75" s="261"/>
      <c r="AG75" s="277"/>
      <c r="AH75" s="277"/>
      <c r="AI75" s="277"/>
      <c r="AJ75" s="277"/>
      <c r="AK75" s="277"/>
      <c r="AL75" s="277"/>
      <c r="AM75" s="278"/>
      <c r="AN75" s="255"/>
    </row>
    <row r="76" spans="1:40" s="26" customFormat="1" ht="47.25" x14ac:dyDescent="0.25">
      <c r="A76" s="193">
        <v>8</v>
      </c>
      <c r="B76" s="193">
        <v>0</v>
      </c>
      <c r="C76" s="193">
        <v>7</v>
      </c>
      <c r="D76" s="193">
        <v>0</v>
      </c>
      <c r="E76" s="193">
        <v>5</v>
      </c>
      <c r="F76" s="193">
        <v>0</v>
      </c>
      <c r="G76" s="193">
        <v>0</v>
      </c>
      <c r="H76" s="193">
        <v>1</v>
      </c>
      <c r="I76" s="193">
        <v>9</v>
      </c>
      <c r="J76" s="193">
        <v>2</v>
      </c>
      <c r="K76" s="193">
        <v>0</v>
      </c>
      <c r="L76" s="193">
        <v>0</v>
      </c>
      <c r="M76" s="193">
        <v>0</v>
      </c>
      <c r="N76" s="193">
        <v>0</v>
      </c>
      <c r="O76" s="193">
        <v>0</v>
      </c>
      <c r="P76" s="193">
        <v>0</v>
      </c>
      <c r="Q76" s="193">
        <v>0</v>
      </c>
      <c r="R76" s="193">
        <v>1</v>
      </c>
      <c r="S76" s="193">
        <v>9</v>
      </c>
      <c r="T76" s="193">
        <v>2</v>
      </c>
      <c r="U76" s="193">
        <v>0</v>
      </c>
      <c r="V76" s="193">
        <v>0</v>
      </c>
      <c r="W76" s="193">
        <v>0</v>
      </c>
      <c r="X76" s="193">
        <v>0</v>
      </c>
      <c r="Y76" s="193">
        <v>0</v>
      </c>
      <c r="Z76" s="193">
        <v>0</v>
      </c>
      <c r="AA76" s="193">
        <v>0</v>
      </c>
      <c r="AB76" s="190" t="s">
        <v>256</v>
      </c>
      <c r="AC76" s="194" t="s">
        <v>215</v>
      </c>
      <c r="AD76" s="195" t="e">
        <f>AD103</f>
        <v>#REF!</v>
      </c>
      <c r="AE76" s="195" t="e">
        <f>AE103</f>
        <v>#REF!</v>
      </c>
      <c r="AF76" s="195" t="e">
        <f>AF103</f>
        <v>#REF!</v>
      </c>
      <c r="AG76" s="210">
        <f>AG77+AG103</f>
        <v>22107458.870000001</v>
      </c>
      <c r="AH76" s="210">
        <f>AH77+AH103</f>
        <v>10967192.949999999</v>
      </c>
      <c r="AI76" s="210">
        <f>AI77</f>
        <v>9267177</v>
      </c>
      <c r="AJ76" s="210">
        <f>AJ77</f>
        <v>9267177</v>
      </c>
      <c r="AK76" s="210">
        <f>AK77</f>
        <v>9267177</v>
      </c>
      <c r="AL76" s="210">
        <f>AL77</f>
        <v>9267177</v>
      </c>
      <c r="AM76" s="210">
        <f>AL76+AK76+AJ76+AI76+AH76+AG76</f>
        <v>70143359.820000008</v>
      </c>
      <c r="AN76" s="257" t="s">
        <v>294</v>
      </c>
    </row>
    <row r="77" spans="1:40" s="247" customFormat="1" ht="35.25" customHeight="1" x14ac:dyDescent="0.25">
      <c r="A77" s="260">
        <v>8</v>
      </c>
      <c r="B77" s="260">
        <v>0</v>
      </c>
      <c r="C77" s="260">
        <v>7</v>
      </c>
      <c r="D77" s="260">
        <v>0</v>
      </c>
      <c r="E77" s="260">
        <v>5</v>
      </c>
      <c r="F77" s="260">
        <v>0</v>
      </c>
      <c r="G77" s="260">
        <v>3</v>
      </c>
      <c r="H77" s="260">
        <v>1</v>
      </c>
      <c r="I77" s="260">
        <v>9</v>
      </c>
      <c r="J77" s="260">
        <v>2</v>
      </c>
      <c r="K77" s="260">
        <v>0</v>
      </c>
      <c r="L77" s="260">
        <v>1</v>
      </c>
      <c r="M77" s="260">
        <v>0</v>
      </c>
      <c r="N77" s="260">
        <v>0</v>
      </c>
      <c r="O77" s="260">
        <v>0</v>
      </c>
      <c r="P77" s="260">
        <v>0</v>
      </c>
      <c r="Q77" s="260">
        <v>0</v>
      </c>
      <c r="R77" s="260">
        <v>1</v>
      </c>
      <c r="S77" s="260">
        <v>9</v>
      </c>
      <c r="T77" s="260">
        <v>2</v>
      </c>
      <c r="U77" s="260">
        <v>1</v>
      </c>
      <c r="V77" s="260">
        <v>1</v>
      </c>
      <c r="W77" s="260">
        <v>0</v>
      </c>
      <c r="X77" s="260">
        <v>0</v>
      </c>
      <c r="Y77" s="260">
        <v>0</v>
      </c>
      <c r="Z77" s="260">
        <v>0</v>
      </c>
      <c r="AA77" s="260">
        <v>0</v>
      </c>
      <c r="AB77" s="270" t="s">
        <v>218</v>
      </c>
      <c r="AC77" s="242" t="s">
        <v>215</v>
      </c>
      <c r="AD77" s="261">
        <v>0</v>
      </c>
      <c r="AE77" s="261">
        <v>0</v>
      </c>
      <c r="AF77" s="261">
        <v>0</v>
      </c>
      <c r="AG77" s="262">
        <f>AG80+AG87+AG89+AG91+AG93+AG95+AG97+AG99+AG101</f>
        <v>15250344.41</v>
      </c>
      <c r="AH77" s="262">
        <f t="shared" ref="AH77:AL77" si="5">AH80+AH87+AH89+AH91+AH93+AH95+AH97+AH99</f>
        <v>9267177</v>
      </c>
      <c r="AI77" s="262">
        <f t="shared" si="5"/>
        <v>9267177</v>
      </c>
      <c r="AJ77" s="262">
        <f t="shared" si="5"/>
        <v>9267177</v>
      </c>
      <c r="AK77" s="262">
        <f t="shared" si="5"/>
        <v>9267177</v>
      </c>
      <c r="AL77" s="262">
        <f t="shared" si="5"/>
        <v>9267177</v>
      </c>
      <c r="AM77" s="262">
        <f>AL77+AK77+AJ77+AI77+AH77+AG77</f>
        <v>61586229.409999996</v>
      </c>
      <c r="AN77" s="269" t="s">
        <v>294</v>
      </c>
    </row>
    <row r="78" spans="1:40" s="26" customFormat="1" ht="38.25" customHeight="1" x14ac:dyDescent="0.25">
      <c r="A78" s="112">
        <v>8</v>
      </c>
      <c r="B78" s="112">
        <v>0</v>
      </c>
      <c r="C78" s="112">
        <v>7</v>
      </c>
      <c r="D78" s="112">
        <v>0</v>
      </c>
      <c r="E78" s="112">
        <v>5</v>
      </c>
      <c r="F78" s="112">
        <v>0</v>
      </c>
      <c r="G78" s="112">
        <v>3</v>
      </c>
      <c r="H78" s="112">
        <v>1</v>
      </c>
      <c r="I78" s="112">
        <v>9</v>
      </c>
      <c r="J78" s="112">
        <v>2</v>
      </c>
      <c r="K78" s="112">
        <v>0</v>
      </c>
      <c r="L78" s="112">
        <v>1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1</v>
      </c>
      <c r="S78" s="112">
        <v>9</v>
      </c>
      <c r="T78" s="112">
        <v>2</v>
      </c>
      <c r="U78" s="112">
        <v>1</v>
      </c>
      <c r="V78" s="112">
        <v>1</v>
      </c>
      <c r="W78" s="112">
        <v>0</v>
      </c>
      <c r="X78" s="112">
        <v>0</v>
      </c>
      <c r="Y78" s="112">
        <v>0</v>
      </c>
      <c r="Z78" s="112">
        <v>0</v>
      </c>
      <c r="AA78" s="112">
        <v>1</v>
      </c>
      <c r="AB78" s="103" t="s">
        <v>275</v>
      </c>
      <c r="AC78" s="100" t="s">
        <v>276</v>
      </c>
      <c r="AD78" s="104"/>
      <c r="AE78" s="104"/>
      <c r="AF78" s="104"/>
      <c r="AG78" s="180">
        <v>4500</v>
      </c>
      <c r="AH78" s="180">
        <v>4500</v>
      </c>
      <c r="AI78" s="180">
        <v>4500</v>
      </c>
      <c r="AJ78" s="180">
        <v>4500</v>
      </c>
      <c r="AK78" s="180">
        <v>4500</v>
      </c>
      <c r="AL78" s="180">
        <v>4500</v>
      </c>
      <c r="AM78" s="180">
        <v>4500</v>
      </c>
      <c r="AN78" s="259" t="s">
        <v>294</v>
      </c>
    </row>
    <row r="79" spans="1:40" s="26" customFormat="1" ht="38.25" customHeight="1" x14ac:dyDescent="0.25">
      <c r="A79" s="112">
        <v>8</v>
      </c>
      <c r="B79" s="112">
        <v>0</v>
      </c>
      <c r="C79" s="112">
        <v>7</v>
      </c>
      <c r="D79" s="112">
        <v>0</v>
      </c>
      <c r="E79" s="112">
        <v>5</v>
      </c>
      <c r="F79" s="112">
        <v>0</v>
      </c>
      <c r="G79" s="112">
        <v>3</v>
      </c>
      <c r="H79" s="112">
        <v>1</v>
      </c>
      <c r="I79" s="112">
        <v>9</v>
      </c>
      <c r="J79" s="112">
        <v>2</v>
      </c>
      <c r="K79" s="112">
        <v>0</v>
      </c>
      <c r="L79" s="112">
        <v>1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1</v>
      </c>
      <c r="S79" s="112">
        <v>9</v>
      </c>
      <c r="T79" s="112">
        <v>2</v>
      </c>
      <c r="U79" s="112">
        <v>1</v>
      </c>
      <c r="V79" s="112">
        <v>1</v>
      </c>
      <c r="W79" s="112">
        <v>0</v>
      </c>
      <c r="X79" s="112">
        <v>0</v>
      </c>
      <c r="Y79" s="112">
        <v>0</v>
      </c>
      <c r="Z79" s="112">
        <v>0</v>
      </c>
      <c r="AA79" s="112">
        <v>2</v>
      </c>
      <c r="AB79" s="103" t="s">
        <v>277</v>
      </c>
      <c r="AC79" s="100" t="s">
        <v>31</v>
      </c>
      <c r="AD79" s="104"/>
      <c r="AE79" s="104"/>
      <c r="AF79" s="104"/>
      <c r="AG79" s="180">
        <v>612</v>
      </c>
      <c r="AH79" s="180"/>
      <c r="AI79" s="180"/>
      <c r="AJ79" s="180"/>
      <c r="AK79" s="180"/>
      <c r="AL79" s="180"/>
      <c r="AM79" s="180"/>
      <c r="AN79" s="259" t="s">
        <v>294</v>
      </c>
    </row>
    <row r="80" spans="1:40" s="271" customFormat="1" ht="31.5" x14ac:dyDescent="0.25">
      <c r="A80" s="260">
        <v>8</v>
      </c>
      <c r="B80" s="260">
        <v>0</v>
      </c>
      <c r="C80" s="260">
        <v>7</v>
      </c>
      <c r="D80" s="260">
        <v>0</v>
      </c>
      <c r="E80" s="260">
        <v>5</v>
      </c>
      <c r="F80" s="260">
        <v>0</v>
      </c>
      <c r="G80" s="260">
        <v>3</v>
      </c>
      <c r="H80" s="260">
        <v>1</v>
      </c>
      <c r="I80" s="260">
        <v>9</v>
      </c>
      <c r="J80" s="260">
        <v>2</v>
      </c>
      <c r="K80" s="260">
        <v>0</v>
      </c>
      <c r="L80" s="260">
        <v>1</v>
      </c>
      <c r="M80" s="260">
        <v>2</v>
      </c>
      <c r="N80" s="260">
        <v>0</v>
      </c>
      <c r="O80" s="260">
        <v>1</v>
      </c>
      <c r="P80" s="260">
        <v>1</v>
      </c>
      <c r="Q80" s="260">
        <v>0</v>
      </c>
      <c r="R80" s="260">
        <v>1</v>
      </c>
      <c r="S80" s="260">
        <v>9</v>
      </c>
      <c r="T80" s="260">
        <v>2</v>
      </c>
      <c r="U80" s="260">
        <v>1</v>
      </c>
      <c r="V80" s="260">
        <v>1</v>
      </c>
      <c r="W80" s="260">
        <v>1</v>
      </c>
      <c r="X80" s="260">
        <v>1</v>
      </c>
      <c r="Y80" s="260">
        <v>0</v>
      </c>
      <c r="Z80" s="260">
        <v>0</v>
      </c>
      <c r="AA80" s="260">
        <v>0</v>
      </c>
      <c r="AB80" s="263" t="s">
        <v>254</v>
      </c>
      <c r="AC80" s="242" t="s">
        <v>215</v>
      </c>
      <c r="AD80" s="280" t="s">
        <v>33</v>
      </c>
      <c r="AE80" s="280" t="s">
        <v>33</v>
      </c>
      <c r="AF80" s="280" t="s">
        <v>33</v>
      </c>
      <c r="AG80" s="262">
        <v>4275500</v>
      </c>
      <c r="AH80" s="262">
        <v>3740000</v>
      </c>
      <c r="AI80" s="262">
        <v>3740000</v>
      </c>
      <c r="AJ80" s="262">
        <v>3740000</v>
      </c>
      <c r="AK80" s="262">
        <v>3740000</v>
      </c>
      <c r="AL80" s="262">
        <v>3740000</v>
      </c>
      <c r="AM80" s="243">
        <f>AL80+AK80+AJ80+AH80+AG80</f>
        <v>19235500</v>
      </c>
      <c r="AN80" s="269" t="s">
        <v>294</v>
      </c>
    </row>
    <row r="81" spans="1:40" s="7" customFormat="1" ht="15.75" x14ac:dyDescent="0.25">
      <c r="A81" s="112">
        <v>8</v>
      </c>
      <c r="B81" s="112">
        <v>0</v>
      </c>
      <c r="C81" s="112">
        <v>7</v>
      </c>
      <c r="D81" s="112">
        <v>0</v>
      </c>
      <c r="E81" s="112">
        <v>5</v>
      </c>
      <c r="F81" s="112">
        <v>0</v>
      </c>
      <c r="G81" s="112">
        <v>3</v>
      </c>
      <c r="H81" s="112">
        <v>1</v>
      </c>
      <c r="I81" s="112">
        <v>9</v>
      </c>
      <c r="J81" s="112">
        <v>2</v>
      </c>
      <c r="K81" s="112">
        <v>0</v>
      </c>
      <c r="L81" s="112">
        <v>1</v>
      </c>
      <c r="M81" s="112">
        <v>2</v>
      </c>
      <c r="N81" s="112">
        <v>0</v>
      </c>
      <c r="O81" s="112">
        <v>1</v>
      </c>
      <c r="P81" s="112">
        <v>1</v>
      </c>
      <c r="Q81" s="112">
        <v>0</v>
      </c>
      <c r="R81" s="112">
        <v>1</v>
      </c>
      <c r="S81" s="112">
        <v>9</v>
      </c>
      <c r="T81" s="112">
        <v>2</v>
      </c>
      <c r="U81" s="112">
        <v>1</v>
      </c>
      <c r="V81" s="112">
        <v>1</v>
      </c>
      <c r="W81" s="112">
        <v>1</v>
      </c>
      <c r="X81" s="112">
        <v>1</v>
      </c>
      <c r="Y81" s="112">
        <v>0</v>
      </c>
      <c r="Z81" s="112">
        <v>0</v>
      </c>
      <c r="AA81" s="112">
        <v>1</v>
      </c>
      <c r="AB81" s="103" t="s">
        <v>216</v>
      </c>
      <c r="AC81" s="100"/>
      <c r="AD81" s="104"/>
      <c r="AE81" s="104"/>
      <c r="AF81" s="104"/>
      <c r="AG81" s="180"/>
      <c r="AH81" s="180"/>
      <c r="AI81" s="180"/>
      <c r="AJ81" s="180"/>
      <c r="AK81" s="180"/>
      <c r="AL81" s="180"/>
      <c r="AM81" s="101"/>
      <c r="AN81" s="259" t="s">
        <v>294</v>
      </c>
    </row>
    <row r="82" spans="1:40" s="7" customFormat="1" ht="15.75" x14ac:dyDescent="0.25">
      <c r="A82" s="112">
        <v>8</v>
      </c>
      <c r="B82" s="112">
        <v>0</v>
      </c>
      <c r="C82" s="112">
        <v>7</v>
      </c>
      <c r="D82" s="112">
        <v>0</v>
      </c>
      <c r="E82" s="112">
        <v>5</v>
      </c>
      <c r="F82" s="112">
        <v>0</v>
      </c>
      <c r="G82" s="112">
        <v>3</v>
      </c>
      <c r="H82" s="112">
        <v>1</v>
      </c>
      <c r="I82" s="112">
        <v>9</v>
      </c>
      <c r="J82" s="112">
        <v>2</v>
      </c>
      <c r="K82" s="112">
        <v>0</v>
      </c>
      <c r="L82" s="112">
        <v>1</v>
      </c>
      <c r="M82" s="112">
        <v>2</v>
      </c>
      <c r="N82" s="112">
        <v>0</v>
      </c>
      <c r="O82" s="112">
        <v>1</v>
      </c>
      <c r="P82" s="112">
        <v>1</v>
      </c>
      <c r="Q82" s="112">
        <v>0</v>
      </c>
      <c r="R82" s="112">
        <v>1</v>
      </c>
      <c r="S82" s="112">
        <v>9</v>
      </c>
      <c r="T82" s="112">
        <v>2</v>
      </c>
      <c r="U82" s="112">
        <v>1</v>
      </c>
      <c r="V82" s="112">
        <v>1</v>
      </c>
      <c r="W82" s="112">
        <v>1</v>
      </c>
      <c r="X82" s="112">
        <v>1</v>
      </c>
      <c r="Y82" s="112">
        <v>0</v>
      </c>
      <c r="Z82" s="112">
        <v>0</v>
      </c>
      <c r="AA82" s="112">
        <v>1</v>
      </c>
      <c r="AB82" s="105" t="s">
        <v>260</v>
      </c>
      <c r="AC82" s="100"/>
      <c r="AD82" s="121"/>
      <c r="AE82" s="121"/>
      <c r="AF82" s="121"/>
      <c r="AG82" s="208"/>
      <c r="AH82" s="208"/>
      <c r="AI82" s="208"/>
      <c r="AJ82" s="208"/>
      <c r="AK82" s="208"/>
      <c r="AL82" s="208"/>
      <c r="AM82" s="209"/>
      <c r="AN82" s="259" t="s">
        <v>294</v>
      </c>
    </row>
    <row r="83" spans="1:40" s="7" customFormat="1" ht="15.75" x14ac:dyDescent="0.25">
      <c r="A83" s="112">
        <v>8</v>
      </c>
      <c r="B83" s="112">
        <v>0</v>
      </c>
      <c r="C83" s="112">
        <v>7</v>
      </c>
      <c r="D83" s="112">
        <v>0</v>
      </c>
      <c r="E83" s="112">
        <v>5</v>
      </c>
      <c r="F83" s="112">
        <v>0</v>
      </c>
      <c r="G83" s="112">
        <v>3</v>
      </c>
      <c r="H83" s="112">
        <v>1</v>
      </c>
      <c r="I83" s="112">
        <v>9</v>
      </c>
      <c r="J83" s="112">
        <v>2</v>
      </c>
      <c r="K83" s="112">
        <v>0</v>
      </c>
      <c r="L83" s="112">
        <v>1</v>
      </c>
      <c r="M83" s="112">
        <v>2</v>
      </c>
      <c r="N83" s="112">
        <v>0</v>
      </c>
      <c r="O83" s="112">
        <v>1</v>
      </c>
      <c r="P83" s="112">
        <v>1</v>
      </c>
      <c r="Q83" s="112">
        <v>0</v>
      </c>
      <c r="R83" s="112">
        <v>1</v>
      </c>
      <c r="S83" s="112">
        <v>9</v>
      </c>
      <c r="T83" s="112">
        <v>2</v>
      </c>
      <c r="U83" s="112">
        <v>1</v>
      </c>
      <c r="V83" s="249">
        <v>1</v>
      </c>
      <c r="W83" s="249">
        <v>1</v>
      </c>
      <c r="X83" s="249">
        <v>1</v>
      </c>
      <c r="Y83" s="249">
        <v>0</v>
      </c>
      <c r="Z83" s="249">
        <v>0</v>
      </c>
      <c r="AA83" s="249">
        <v>1</v>
      </c>
      <c r="AB83" s="250" t="s">
        <v>301</v>
      </c>
      <c r="AC83" s="251" t="s">
        <v>215</v>
      </c>
      <c r="AD83" s="252"/>
      <c r="AE83" s="252"/>
      <c r="AF83" s="252"/>
      <c r="AG83" s="253">
        <v>3975500</v>
      </c>
      <c r="AH83" s="253">
        <v>3440000</v>
      </c>
      <c r="AI83" s="253">
        <v>3440000</v>
      </c>
      <c r="AJ83" s="253">
        <v>3440000</v>
      </c>
      <c r="AK83" s="253">
        <v>3440000</v>
      </c>
      <c r="AL83" s="253">
        <v>3440000</v>
      </c>
      <c r="AM83" s="254">
        <v>17200000</v>
      </c>
      <c r="AN83" s="259" t="s">
        <v>294</v>
      </c>
    </row>
    <row r="84" spans="1:40" s="7" customFormat="1" ht="15.75" x14ac:dyDescent="0.25">
      <c r="A84" s="112">
        <v>8</v>
      </c>
      <c r="B84" s="112">
        <v>0</v>
      </c>
      <c r="C84" s="112">
        <v>7</v>
      </c>
      <c r="D84" s="112">
        <v>0</v>
      </c>
      <c r="E84" s="112">
        <v>5</v>
      </c>
      <c r="F84" s="112">
        <v>0</v>
      </c>
      <c r="G84" s="112">
        <v>3</v>
      </c>
      <c r="H84" s="112">
        <v>1</v>
      </c>
      <c r="I84" s="112">
        <v>9</v>
      </c>
      <c r="J84" s="112">
        <v>2</v>
      </c>
      <c r="K84" s="112">
        <v>0</v>
      </c>
      <c r="L84" s="112">
        <v>1</v>
      </c>
      <c r="M84" s="112">
        <v>2</v>
      </c>
      <c r="N84" s="112">
        <v>0</v>
      </c>
      <c r="O84" s="112">
        <v>1</v>
      </c>
      <c r="P84" s="112">
        <v>1</v>
      </c>
      <c r="Q84" s="112">
        <v>0</v>
      </c>
      <c r="R84" s="112">
        <v>1</v>
      </c>
      <c r="S84" s="112">
        <v>9</v>
      </c>
      <c r="T84" s="112">
        <v>2</v>
      </c>
      <c r="U84" s="112">
        <v>1</v>
      </c>
      <c r="V84" s="249">
        <v>1</v>
      </c>
      <c r="W84" s="249">
        <v>1</v>
      </c>
      <c r="X84" s="249">
        <v>1</v>
      </c>
      <c r="Y84" s="249">
        <v>0</v>
      </c>
      <c r="Z84" s="249">
        <v>0</v>
      </c>
      <c r="AA84" s="249">
        <v>1</v>
      </c>
      <c r="AB84" s="250" t="s">
        <v>261</v>
      </c>
      <c r="AC84" s="251" t="s">
        <v>215</v>
      </c>
      <c r="AD84" s="252"/>
      <c r="AE84" s="252"/>
      <c r="AF84" s="252"/>
      <c r="AG84" s="253">
        <v>200000</v>
      </c>
      <c r="AH84" s="253">
        <v>200000</v>
      </c>
      <c r="AI84" s="253">
        <v>200000</v>
      </c>
      <c r="AJ84" s="253">
        <v>200000</v>
      </c>
      <c r="AK84" s="253">
        <v>200000</v>
      </c>
      <c r="AL84" s="253">
        <v>200000</v>
      </c>
      <c r="AM84" s="254">
        <v>1000000</v>
      </c>
      <c r="AN84" s="259" t="s">
        <v>294</v>
      </c>
    </row>
    <row r="85" spans="1:40" s="7" customFormat="1" ht="15.75" x14ac:dyDescent="0.25">
      <c r="A85" s="112">
        <v>8</v>
      </c>
      <c r="B85" s="112">
        <v>0</v>
      </c>
      <c r="C85" s="112">
        <v>7</v>
      </c>
      <c r="D85" s="112">
        <v>0</v>
      </c>
      <c r="E85" s="112">
        <v>5</v>
      </c>
      <c r="F85" s="112">
        <v>0</v>
      </c>
      <c r="G85" s="112">
        <v>3</v>
      </c>
      <c r="H85" s="112">
        <v>1</v>
      </c>
      <c r="I85" s="112">
        <v>9</v>
      </c>
      <c r="J85" s="112">
        <v>2</v>
      </c>
      <c r="K85" s="112">
        <v>0</v>
      </c>
      <c r="L85" s="112">
        <v>1</v>
      </c>
      <c r="M85" s="112">
        <v>2</v>
      </c>
      <c r="N85" s="112">
        <v>0</v>
      </c>
      <c r="O85" s="112">
        <v>1</v>
      </c>
      <c r="P85" s="112">
        <v>1</v>
      </c>
      <c r="Q85" s="112">
        <v>0</v>
      </c>
      <c r="R85" s="112">
        <v>1</v>
      </c>
      <c r="S85" s="112">
        <v>9</v>
      </c>
      <c r="T85" s="112">
        <v>2</v>
      </c>
      <c r="U85" s="112">
        <v>1</v>
      </c>
      <c r="V85" s="249">
        <v>1</v>
      </c>
      <c r="W85" s="249">
        <v>1</v>
      </c>
      <c r="X85" s="249">
        <v>1</v>
      </c>
      <c r="Y85" s="249">
        <v>0</v>
      </c>
      <c r="Z85" s="249">
        <v>0</v>
      </c>
      <c r="AA85" s="249">
        <v>1</v>
      </c>
      <c r="AB85" s="250" t="s">
        <v>262</v>
      </c>
      <c r="AC85" s="251" t="s">
        <v>215</v>
      </c>
      <c r="AD85" s="252"/>
      <c r="AE85" s="252"/>
      <c r="AF85" s="252"/>
      <c r="AG85" s="253">
        <v>100000</v>
      </c>
      <c r="AH85" s="253">
        <v>100000</v>
      </c>
      <c r="AI85" s="253">
        <v>100000</v>
      </c>
      <c r="AJ85" s="253">
        <v>100000</v>
      </c>
      <c r="AK85" s="253">
        <v>100000</v>
      </c>
      <c r="AL85" s="253">
        <v>100000</v>
      </c>
      <c r="AM85" s="254">
        <v>500000</v>
      </c>
      <c r="AN85" s="259" t="s">
        <v>294</v>
      </c>
    </row>
    <row r="86" spans="1:40" s="7" customFormat="1" ht="31.5" x14ac:dyDescent="0.25">
      <c r="A86" s="112">
        <v>8</v>
      </c>
      <c r="B86" s="112">
        <v>0</v>
      </c>
      <c r="C86" s="112">
        <v>7</v>
      </c>
      <c r="D86" s="112">
        <v>0</v>
      </c>
      <c r="E86" s="112">
        <v>5</v>
      </c>
      <c r="F86" s="112">
        <v>0</v>
      </c>
      <c r="G86" s="112">
        <v>3</v>
      </c>
      <c r="H86" s="112">
        <v>1</v>
      </c>
      <c r="I86" s="112">
        <v>9</v>
      </c>
      <c r="J86" s="112">
        <v>2</v>
      </c>
      <c r="K86" s="112">
        <v>0</v>
      </c>
      <c r="L86" s="112">
        <v>1</v>
      </c>
      <c r="M86" s="112">
        <v>2</v>
      </c>
      <c r="N86" s="112">
        <v>0</v>
      </c>
      <c r="O86" s="112">
        <v>1</v>
      </c>
      <c r="P86" s="112">
        <v>1</v>
      </c>
      <c r="Q86" s="112">
        <v>0</v>
      </c>
      <c r="R86" s="112">
        <v>1</v>
      </c>
      <c r="S86" s="112">
        <v>9</v>
      </c>
      <c r="T86" s="112">
        <v>2</v>
      </c>
      <c r="U86" s="112">
        <v>1</v>
      </c>
      <c r="V86" s="112">
        <v>1</v>
      </c>
      <c r="W86" s="112">
        <v>1</v>
      </c>
      <c r="X86" s="112">
        <v>1</v>
      </c>
      <c r="Y86" s="112">
        <v>0</v>
      </c>
      <c r="Z86" s="112">
        <v>0</v>
      </c>
      <c r="AA86" s="112">
        <v>2</v>
      </c>
      <c r="AB86" s="103" t="s">
        <v>303</v>
      </c>
      <c r="AC86" s="100" t="s">
        <v>31</v>
      </c>
      <c r="AD86" s="104"/>
      <c r="AE86" s="104"/>
      <c r="AF86" s="104"/>
      <c r="AG86" s="180">
        <v>245</v>
      </c>
      <c r="AH86" s="180">
        <v>245</v>
      </c>
      <c r="AI86" s="180">
        <v>245</v>
      </c>
      <c r="AJ86" s="180">
        <v>245</v>
      </c>
      <c r="AK86" s="180">
        <v>245</v>
      </c>
      <c r="AL86" s="180">
        <v>245</v>
      </c>
      <c r="AM86" s="101"/>
      <c r="AN86" s="259" t="s">
        <v>294</v>
      </c>
    </row>
    <row r="87" spans="1:40" s="7" customFormat="1" ht="100.5" customHeight="1" x14ac:dyDescent="0.25">
      <c r="A87" s="112">
        <v>8</v>
      </c>
      <c r="B87" s="112">
        <v>0</v>
      </c>
      <c r="C87" s="112">
        <v>7</v>
      </c>
      <c r="D87" s="112">
        <v>0</v>
      </c>
      <c r="E87" s="112">
        <v>5</v>
      </c>
      <c r="F87" s="112">
        <v>0</v>
      </c>
      <c r="G87" s="112">
        <v>3</v>
      </c>
      <c r="H87" s="112">
        <v>1</v>
      </c>
      <c r="I87" s="112">
        <v>9</v>
      </c>
      <c r="J87" s="112">
        <v>2</v>
      </c>
      <c r="K87" s="112">
        <v>0</v>
      </c>
      <c r="L87" s="112">
        <v>1</v>
      </c>
      <c r="M87" s="112">
        <v>2</v>
      </c>
      <c r="N87" s="112">
        <v>0</v>
      </c>
      <c r="O87" s="112">
        <v>1</v>
      </c>
      <c r="P87" s="112">
        <v>2</v>
      </c>
      <c r="Q87" s="112">
        <v>0</v>
      </c>
      <c r="R87" s="112">
        <v>1</v>
      </c>
      <c r="S87" s="112">
        <v>9</v>
      </c>
      <c r="T87" s="112">
        <v>2</v>
      </c>
      <c r="U87" s="112">
        <v>1</v>
      </c>
      <c r="V87" s="112">
        <v>1</v>
      </c>
      <c r="W87" s="112">
        <v>1</v>
      </c>
      <c r="X87" s="112">
        <v>2</v>
      </c>
      <c r="Y87" s="112">
        <v>0</v>
      </c>
      <c r="Z87" s="112">
        <v>0</v>
      </c>
      <c r="AA87" s="112">
        <v>0</v>
      </c>
      <c r="AB87" s="238" t="s">
        <v>286</v>
      </c>
      <c r="AC87" s="100" t="s">
        <v>215</v>
      </c>
      <c r="AD87" s="104"/>
      <c r="AE87" s="104"/>
      <c r="AF87" s="104"/>
      <c r="AG87" s="208">
        <v>1980000</v>
      </c>
      <c r="AH87" s="208">
        <v>1980000</v>
      </c>
      <c r="AI87" s="208">
        <v>1980000</v>
      </c>
      <c r="AJ87" s="208">
        <v>1980000</v>
      </c>
      <c r="AK87" s="208">
        <v>1980000</v>
      </c>
      <c r="AL87" s="208">
        <v>1980000</v>
      </c>
      <c r="AM87" s="209">
        <f>AL87+AK87+AJ87+AI87+AH87+AG87</f>
        <v>11880000</v>
      </c>
      <c r="AN87" s="259" t="s">
        <v>294</v>
      </c>
    </row>
    <row r="88" spans="1:40" s="7" customFormat="1" ht="31.5" x14ac:dyDescent="0.25">
      <c r="A88" s="112">
        <v>8</v>
      </c>
      <c r="B88" s="112">
        <v>0</v>
      </c>
      <c r="C88" s="112">
        <v>7</v>
      </c>
      <c r="D88" s="112">
        <v>0</v>
      </c>
      <c r="E88" s="112">
        <v>5</v>
      </c>
      <c r="F88" s="112">
        <v>0</v>
      </c>
      <c r="G88" s="112">
        <v>3</v>
      </c>
      <c r="H88" s="112">
        <v>1</v>
      </c>
      <c r="I88" s="112">
        <v>9</v>
      </c>
      <c r="J88" s="112">
        <v>2</v>
      </c>
      <c r="K88" s="112">
        <v>0</v>
      </c>
      <c r="L88" s="112">
        <v>1</v>
      </c>
      <c r="M88" s="112">
        <v>2</v>
      </c>
      <c r="N88" s="112">
        <v>0</v>
      </c>
      <c r="O88" s="112">
        <v>1</v>
      </c>
      <c r="P88" s="112">
        <v>2</v>
      </c>
      <c r="Q88" s="112">
        <v>0</v>
      </c>
      <c r="R88" s="112">
        <v>1</v>
      </c>
      <c r="S88" s="112">
        <v>9</v>
      </c>
      <c r="T88" s="112">
        <v>2</v>
      </c>
      <c r="U88" s="112">
        <v>1</v>
      </c>
      <c r="V88" s="112">
        <v>1</v>
      </c>
      <c r="W88" s="112">
        <v>1</v>
      </c>
      <c r="X88" s="112">
        <v>2</v>
      </c>
      <c r="Y88" s="112">
        <v>0</v>
      </c>
      <c r="Z88" s="112">
        <v>0</v>
      </c>
      <c r="AA88" s="112">
        <v>1</v>
      </c>
      <c r="AB88" s="103" t="s">
        <v>302</v>
      </c>
      <c r="AC88" s="100" t="s">
        <v>31</v>
      </c>
      <c r="AD88" s="104"/>
      <c r="AE88" s="104"/>
      <c r="AF88" s="104"/>
      <c r="AG88" s="180">
        <v>612</v>
      </c>
      <c r="AH88" s="180">
        <v>612</v>
      </c>
      <c r="AI88" s="180">
        <v>612</v>
      </c>
      <c r="AJ88" s="180">
        <v>612</v>
      </c>
      <c r="AK88" s="180">
        <v>612</v>
      </c>
      <c r="AL88" s="180">
        <v>612</v>
      </c>
      <c r="AM88" s="101"/>
      <c r="AN88" s="259" t="s">
        <v>294</v>
      </c>
    </row>
    <row r="89" spans="1:40" s="240" customFormat="1" ht="31.5" x14ac:dyDescent="0.25">
      <c r="A89" s="112">
        <v>8</v>
      </c>
      <c r="B89" s="112">
        <v>0</v>
      </c>
      <c r="C89" s="112">
        <v>7</v>
      </c>
      <c r="D89" s="112">
        <v>0</v>
      </c>
      <c r="E89" s="112">
        <v>5</v>
      </c>
      <c r="F89" s="112">
        <v>0</v>
      </c>
      <c r="G89" s="112">
        <v>3</v>
      </c>
      <c r="H89" s="112">
        <v>1</v>
      </c>
      <c r="I89" s="112">
        <v>9</v>
      </c>
      <c r="J89" s="112">
        <v>2</v>
      </c>
      <c r="K89" s="112">
        <v>0</v>
      </c>
      <c r="L89" s="112">
        <v>1</v>
      </c>
      <c r="M89" s="112">
        <v>2</v>
      </c>
      <c r="N89" s="112">
        <v>0</v>
      </c>
      <c r="O89" s="112">
        <v>1</v>
      </c>
      <c r="P89" s="112">
        <v>2</v>
      </c>
      <c r="Q89" s="112">
        <v>0</v>
      </c>
      <c r="R89" s="112">
        <v>1</v>
      </c>
      <c r="S89" s="112">
        <v>9</v>
      </c>
      <c r="T89" s="112">
        <v>2</v>
      </c>
      <c r="U89" s="112">
        <v>1</v>
      </c>
      <c r="V89" s="112">
        <v>1</v>
      </c>
      <c r="W89" s="112">
        <v>1</v>
      </c>
      <c r="X89" s="112">
        <v>2</v>
      </c>
      <c r="Y89" s="112">
        <v>0</v>
      </c>
      <c r="Z89" s="112">
        <v>0</v>
      </c>
      <c r="AA89" s="112">
        <v>0</v>
      </c>
      <c r="AB89" s="238" t="s">
        <v>288</v>
      </c>
      <c r="AC89" s="239" t="s">
        <v>215</v>
      </c>
      <c r="AD89" s="239"/>
      <c r="AE89" s="239"/>
      <c r="AF89" s="239"/>
      <c r="AG89" s="232">
        <v>100000</v>
      </c>
      <c r="AH89" s="232">
        <v>100000</v>
      </c>
      <c r="AI89" s="232">
        <v>100000</v>
      </c>
      <c r="AJ89" s="232">
        <v>100000</v>
      </c>
      <c r="AK89" s="232">
        <v>100000</v>
      </c>
      <c r="AL89" s="232">
        <v>100000</v>
      </c>
      <c r="AM89" s="233">
        <f>AL89+AK89+AJ89+AI89+AH89+AG89</f>
        <v>600000</v>
      </c>
      <c r="AN89" s="259" t="s">
        <v>294</v>
      </c>
    </row>
    <row r="90" spans="1:40" s="234" customFormat="1" ht="31.5" x14ac:dyDescent="0.25">
      <c r="A90" s="112">
        <v>8</v>
      </c>
      <c r="B90" s="112">
        <v>0</v>
      </c>
      <c r="C90" s="112">
        <v>7</v>
      </c>
      <c r="D90" s="112">
        <v>0</v>
      </c>
      <c r="E90" s="112">
        <v>5</v>
      </c>
      <c r="F90" s="112">
        <v>0</v>
      </c>
      <c r="G90" s="112">
        <v>3</v>
      </c>
      <c r="H90" s="112">
        <v>1</v>
      </c>
      <c r="I90" s="112">
        <v>9</v>
      </c>
      <c r="J90" s="112">
        <v>2</v>
      </c>
      <c r="K90" s="112">
        <v>0</v>
      </c>
      <c r="L90" s="112">
        <v>1</v>
      </c>
      <c r="M90" s="112">
        <v>2</v>
      </c>
      <c r="N90" s="112">
        <v>0</v>
      </c>
      <c r="O90" s="112">
        <v>1</v>
      </c>
      <c r="P90" s="112">
        <v>2</v>
      </c>
      <c r="Q90" s="112">
        <v>0</v>
      </c>
      <c r="R90" s="112">
        <v>1</v>
      </c>
      <c r="S90" s="112">
        <v>9</v>
      </c>
      <c r="T90" s="112">
        <v>2</v>
      </c>
      <c r="U90" s="112">
        <v>1</v>
      </c>
      <c r="V90" s="112">
        <v>1</v>
      </c>
      <c r="W90" s="112">
        <v>1</v>
      </c>
      <c r="X90" s="112">
        <v>2</v>
      </c>
      <c r="Y90" s="112">
        <v>0</v>
      </c>
      <c r="Z90" s="112">
        <v>0</v>
      </c>
      <c r="AA90" s="112">
        <v>1</v>
      </c>
      <c r="AB90" s="117" t="s">
        <v>272</v>
      </c>
      <c r="AC90" s="114" t="s">
        <v>31</v>
      </c>
      <c r="AD90" s="115"/>
      <c r="AE90" s="115"/>
      <c r="AF90" s="115"/>
      <c r="AG90" s="181">
        <v>8</v>
      </c>
      <c r="AH90" s="191">
        <v>8</v>
      </c>
      <c r="AI90" s="191">
        <v>8</v>
      </c>
      <c r="AJ90" s="191">
        <v>8</v>
      </c>
      <c r="AK90" s="191">
        <v>8</v>
      </c>
      <c r="AL90" s="191">
        <v>8</v>
      </c>
      <c r="AM90" s="184"/>
      <c r="AN90" s="259" t="s">
        <v>294</v>
      </c>
    </row>
    <row r="91" spans="1:40" s="240" customFormat="1" ht="47.25" x14ac:dyDescent="0.25">
      <c r="A91" s="112">
        <v>8</v>
      </c>
      <c r="B91" s="112">
        <v>0</v>
      </c>
      <c r="C91" s="112">
        <v>7</v>
      </c>
      <c r="D91" s="112">
        <v>0</v>
      </c>
      <c r="E91" s="112">
        <v>5</v>
      </c>
      <c r="F91" s="112">
        <v>0</v>
      </c>
      <c r="G91" s="112">
        <v>3</v>
      </c>
      <c r="H91" s="112">
        <v>1</v>
      </c>
      <c r="I91" s="112">
        <v>9</v>
      </c>
      <c r="J91" s="112">
        <v>2</v>
      </c>
      <c r="K91" s="112">
        <v>0</v>
      </c>
      <c r="L91" s="112">
        <v>1</v>
      </c>
      <c r="M91" s="112">
        <v>2</v>
      </c>
      <c r="N91" s="112">
        <v>0</v>
      </c>
      <c r="O91" s="112">
        <v>1</v>
      </c>
      <c r="P91" s="112">
        <v>3</v>
      </c>
      <c r="Q91" s="112">
        <v>0</v>
      </c>
      <c r="R91" s="112">
        <v>1</v>
      </c>
      <c r="S91" s="112">
        <v>9</v>
      </c>
      <c r="T91" s="112">
        <v>2</v>
      </c>
      <c r="U91" s="112">
        <v>1</v>
      </c>
      <c r="V91" s="112">
        <v>1</v>
      </c>
      <c r="W91" s="112">
        <v>1</v>
      </c>
      <c r="X91" s="112">
        <v>3</v>
      </c>
      <c r="Y91" s="112">
        <v>0</v>
      </c>
      <c r="Z91" s="112">
        <v>0</v>
      </c>
      <c r="AA91" s="112">
        <v>0</v>
      </c>
      <c r="AB91" s="238" t="s">
        <v>287</v>
      </c>
      <c r="AC91" s="239" t="s">
        <v>215</v>
      </c>
      <c r="AD91" s="239"/>
      <c r="AE91" s="239"/>
      <c r="AF91" s="239"/>
      <c r="AG91" s="232">
        <v>35000</v>
      </c>
      <c r="AH91" s="232">
        <v>35000</v>
      </c>
      <c r="AI91" s="232">
        <v>35000</v>
      </c>
      <c r="AJ91" s="232">
        <v>35000</v>
      </c>
      <c r="AK91" s="232">
        <v>35000</v>
      </c>
      <c r="AL91" s="232">
        <v>35000</v>
      </c>
      <c r="AM91" s="233">
        <f>AL91+AK91+AJ91+AI91+AH91+AG91</f>
        <v>210000</v>
      </c>
      <c r="AN91" s="259" t="s">
        <v>294</v>
      </c>
    </row>
    <row r="92" spans="1:40" s="234" customFormat="1" ht="48" customHeight="1" x14ac:dyDescent="0.25">
      <c r="A92" s="112">
        <v>8</v>
      </c>
      <c r="B92" s="112">
        <v>0</v>
      </c>
      <c r="C92" s="112">
        <v>7</v>
      </c>
      <c r="D92" s="112">
        <v>0</v>
      </c>
      <c r="E92" s="112">
        <v>5</v>
      </c>
      <c r="F92" s="112">
        <v>0</v>
      </c>
      <c r="G92" s="112">
        <v>3</v>
      </c>
      <c r="H92" s="112">
        <v>1</v>
      </c>
      <c r="I92" s="112">
        <v>9</v>
      </c>
      <c r="J92" s="112">
        <v>2</v>
      </c>
      <c r="K92" s="112">
        <v>0</v>
      </c>
      <c r="L92" s="112">
        <v>1</v>
      </c>
      <c r="M92" s="112">
        <v>2</v>
      </c>
      <c r="N92" s="112">
        <v>0</v>
      </c>
      <c r="O92" s="112">
        <v>1</v>
      </c>
      <c r="P92" s="112">
        <v>3</v>
      </c>
      <c r="Q92" s="112">
        <v>0</v>
      </c>
      <c r="R92" s="112">
        <v>1</v>
      </c>
      <c r="S92" s="112">
        <v>9</v>
      </c>
      <c r="T92" s="112">
        <v>2</v>
      </c>
      <c r="U92" s="112">
        <v>1</v>
      </c>
      <c r="V92" s="112">
        <v>1</v>
      </c>
      <c r="W92" s="112">
        <v>1</v>
      </c>
      <c r="X92" s="112">
        <v>3</v>
      </c>
      <c r="Y92" s="112">
        <v>0</v>
      </c>
      <c r="Z92" s="112">
        <v>0</v>
      </c>
      <c r="AA92" s="112">
        <v>1</v>
      </c>
      <c r="AB92" s="118" t="s">
        <v>273</v>
      </c>
      <c r="AC92" s="114" t="s">
        <v>31</v>
      </c>
      <c r="AD92" s="115"/>
      <c r="AE92" s="115"/>
      <c r="AF92" s="115"/>
      <c r="AG92" s="181">
        <v>1</v>
      </c>
      <c r="AH92" s="191">
        <v>1</v>
      </c>
      <c r="AI92" s="191">
        <v>1</v>
      </c>
      <c r="AJ92" s="191">
        <v>1</v>
      </c>
      <c r="AK92" s="191">
        <v>1</v>
      </c>
      <c r="AL92" s="191">
        <v>1</v>
      </c>
      <c r="AM92" s="184">
        <v>1</v>
      </c>
      <c r="AN92" s="259" t="s">
        <v>294</v>
      </c>
    </row>
    <row r="93" spans="1:40" s="234" customFormat="1" ht="31.5" x14ac:dyDescent="0.25">
      <c r="A93" s="112">
        <v>8</v>
      </c>
      <c r="B93" s="112">
        <v>0</v>
      </c>
      <c r="C93" s="112">
        <v>7</v>
      </c>
      <c r="D93" s="112">
        <v>0</v>
      </c>
      <c r="E93" s="112">
        <v>5</v>
      </c>
      <c r="F93" s="112">
        <v>0</v>
      </c>
      <c r="G93" s="112">
        <v>3</v>
      </c>
      <c r="H93" s="112">
        <v>1</v>
      </c>
      <c r="I93" s="112">
        <v>9</v>
      </c>
      <c r="J93" s="112">
        <v>2</v>
      </c>
      <c r="K93" s="112">
        <v>0</v>
      </c>
      <c r="L93" s="112">
        <v>1</v>
      </c>
      <c r="M93" s="112">
        <v>2</v>
      </c>
      <c r="N93" s="112">
        <v>0</v>
      </c>
      <c r="O93" s="112">
        <v>1</v>
      </c>
      <c r="P93" s="112">
        <v>4</v>
      </c>
      <c r="Q93" s="112">
        <v>0</v>
      </c>
      <c r="R93" s="112">
        <v>1</v>
      </c>
      <c r="S93" s="112">
        <v>9</v>
      </c>
      <c r="T93" s="112">
        <v>2</v>
      </c>
      <c r="U93" s="112">
        <v>1</v>
      </c>
      <c r="V93" s="112">
        <v>1</v>
      </c>
      <c r="W93" s="112">
        <v>1</v>
      </c>
      <c r="X93" s="112">
        <v>4</v>
      </c>
      <c r="Y93" s="112">
        <v>0</v>
      </c>
      <c r="Z93" s="112">
        <v>0</v>
      </c>
      <c r="AA93" s="112">
        <v>0</v>
      </c>
      <c r="AB93" s="113" t="s">
        <v>289</v>
      </c>
      <c r="AC93" s="114" t="s">
        <v>215</v>
      </c>
      <c r="AD93" s="115"/>
      <c r="AE93" s="115"/>
      <c r="AF93" s="115"/>
      <c r="AG93" s="232">
        <v>150000</v>
      </c>
      <c r="AH93" s="232">
        <v>150000</v>
      </c>
      <c r="AI93" s="232">
        <v>150000</v>
      </c>
      <c r="AJ93" s="232">
        <v>150000</v>
      </c>
      <c r="AK93" s="232">
        <v>150000</v>
      </c>
      <c r="AL93" s="232">
        <v>150000</v>
      </c>
      <c r="AM93" s="233">
        <f>AL93+AK93+AJ93+AI93+AH93+AG93</f>
        <v>900000</v>
      </c>
      <c r="AN93" s="259" t="s">
        <v>294</v>
      </c>
    </row>
    <row r="94" spans="1:40" s="234" customFormat="1" ht="31.5" x14ac:dyDescent="0.25">
      <c r="A94" s="112">
        <v>8</v>
      </c>
      <c r="B94" s="112">
        <v>0</v>
      </c>
      <c r="C94" s="112">
        <v>7</v>
      </c>
      <c r="D94" s="112">
        <v>0</v>
      </c>
      <c r="E94" s="112">
        <v>5</v>
      </c>
      <c r="F94" s="112">
        <v>0</v>
      </c>
      <c r="G94" s="112">
        <v>3</v>
      </c>
      <c r="H94" s="112">
        <v>1</v>
      </c>
      <c r="I94" s="112">
        <v>9</v>
      </c>
      <c r="J94" s="112">
        <v>2</v>
      </c>
      <c r="K94" s="112">
        <v>0</v>
      </c>
      <c r="L94" s="112">
        <v>1</v>
      </c>
      <c r="M94" s="112">
        <v>2</v>
      </c>
      <c r="N94" s="112">
        <v>0</v>
      </c>
      <c r="O94" s="112">
        <v>1</v>
      </c>
      <c r="P94" s="112">
        <v>4</v>
      </c>
      <c r="Q94" s="112">
        <v>0</v>
      </c>
      <c r="R94" s="112">
        <v>1</v>
      </c>
      <c r="S94" s="112">
        <v>9</v>
      </c>
      <c r="T94" s="112">
        <v>2</v>
      </c>
      <c r="U94" s="112">
        <v>1</v>
      </c>
      <c r="V94" s="112">
        <v>1</v>
      </c>
      <c r="W94" s="112">
        <v>1</v>
      </c>
      <c r="X94" s="112">
        <v>4</v>
      </c>
      <c r="Y94" s="112">
        <v>0</v>
      </c>
      <c r="Z94" s="112">
        <v>0</v>
      </c>
      <c r="AA94" s="112">
        <v>1</v>
      </c>
      <c r="AB94" s="117" t="s">
        <v>274</v>
      </c>
      <c r="AC94" s="114" t="s">
        <v>28</v>
      </c>
      <c r="AD94" s="115"/>
      <c r="AE94" s="115"/>
      <c r="AF94" s="115"/>
      <c r="AG94" s="181">
        <v>20</v>
      </c>
      <c r="AH94" s="191">
        <v>10</v>
      </c>
      <c r="AI94" s="191">
        <v>10</v>
      </c>
      <c r="AJ94" s="191">
        <v>10</v>
      </c>
      <c r="AK94" s="191">
        <v>10</v>
      </c>
      <c r="AL94" s="191">
        <v>10</v>
      </c>
      <c r="AM94" s="184">
        <v>70</v>
      </c>
      <c r="AN94" s="259" t="s">
        <v>294</v>
      </c>
    </row>
    <row r="95" spans="1:40" s="234" customFormat="1" ht="31.5" x14ac:dyDescent="0.25">
      <c r="A95" s="112">
        <v>8</v>
      </c>
      <c r="B95" s="112">
        <v>0</v>
      </c>
      <c r="C95" s="112">
        <v>7</v>
      </c>
      <c r="D95" s="112">
        <v>0</v>
      </c>
      <c r="E95" s="112">
        <v>5</v>
      </c>
      <c r="F95" s="112">
        <v>0</v>
      </c>
      <c r="G95" s="112">
        <v>3</v>
      </c>
      <c r="H95" s="112">
        <v>1</v>
      </c>
      <c r="I95" s="112">
        <v>9</v>
      </c>
      <c r="J95" s="112">
        <v>2</v>
      </c>
      <c r="K95" s="112">
        <v>0</v>
      </c>
      <c r="L95" s="112">
        <v>1</v>
      </c>
      <c r="M95" s="112">
        <v>2</v>
      </c>
      <c r="N95" s="112">
        <v>0</v>
      </c>
      <c r="O95" s="112">
        <v>1</v>
      </c>
      <c r="P95" s="112">
        <v>5</v>
      </c>
      <c r="Q95" s="112">
        <v>0</v>
      </c>
      <c r="R95" s="112">
        <v>1</v>
      </c>
      <c r="S95" s="112">
        <v>9</v>
      </c>
      <c r="T95" s="112">
        <v>2</v>
      </c>
      <c r="U95" s="112">
        <v>1</v>
      </c>
      <c r="V95" s="112">
        <v>1</v>
      </c>
      <c r="W95" s="112">
        <v>1</v>
      </c>
      <c r="X95" s="112">
        <v>5</v>
      </c>
      <c r="Y95" s="112">
        <v>0</v>
      </c>
      <c r="Z95" s="112">
        <v>0</v>
      </c>
      <c r="AA95" s="112">
        <v>0</v>
      </c>
      <c r="AB95" s="117" t="s">
        <v>290</v>
      </c>
      <c r="AC95" s="114" t="s">
        <v>215</v>
      </c>
      <c r="AD95" s="115"/>
      <c r="AE95" s="115"/>
      <c r="AF95" s="115"/>
      <c r="AG95" s="232">
        <v>3368544.41</v>
      </c>
      <c r="AH95" s="232">
        <v>2782177</v>
      </c>
      <c r="AI95" s="232">
        <v>3062177</v>
      </c>
      <c r="AJ95" s="232">
        <v>3062177</v>
      </c>
      <c r="AK95" s="232">
        <v>3062177</v>
      </c>
      <c r="AL95" s="232">
        <v>3062177</v>
      </c>
      <c r="AM95" s="233">
        <f>AL95+AK95+AJ95+AI95+AH95+AG95</f>
        <v>18399429.41</v>
      </c>
      <c r="AN95" s="273" t="s">
        <v>294</v>
      </c>
    </row>
    <row r="96" spans="1:40" s="234" customFormat="1" ht="31.5" x14ac:dyDescent="0.25">
      <c r="A96" s="112">
        <v>8</v>
      </c>
      <c r="B96" s="112">
        <v>0</v>
      </c>
      <c r="C96" s="112">
        <v>7</v>
      </c>
      <c r="D96" s="112">
        <v>0</v>
      </c>
      <c r="E96" s="112">
        <v>5</v>
      </c>
      <c r="F96" s="112">
        <v>0</v>
      </c>
      <c r="G96" s="112">
        <v>3</v>
      </c>
      <c r="H96" s="112">
        <v>1</v>
      </c>
      <c r="I96" s="112">
        <v>9</v>
      </c>
      <c r="J96" s="112">
        <v>2</v>
      </c>
      <c r="K96" s="112">
        <v>0</v>
      </c>
      <c r="L96" s="112">
        <v>1</v>
      </c>
      <c r="M96" s="112">
        <v>2</v>
      </c>
      <c r="N96" s="112">
        <v>0</v>
      </c>
      <c r="O96" s="112">
        <v>1</v>
      </c>
      <c r="P96" s="112">
        <v>5</v>
      </c>
      <c r="Q96" s="112">
        <v>0</v>
      </c>
      <c r="R96" s="112">
        <v>1</v>
      </c>
      <c r="S96" s="112">
        <v>9</v>
      </c>
      <c r="T96" s="112">
        <v>2</v>
      </c>
      <c r="U96" s="112">
        <v>1</v>
      </c>
      <c r="V96" s="112">
        <v>1</v>
      </c>
      <c r="W96" s="112">
        <v>1</v>
      </c>
      <c r="X96" s="112">
        <v>5</v>
      </c>
      <c r="Y96" s="112">
        <v>0</v>
      </c>
      <c r="Z96" s="112">
        <v>0</v>
      </c>
      <c r="AA96" s="112">
        <v>1</v>
      </c>
      <c r="AB96" s="117" t="s">
        <v>278</v>
      </c>
      <c r="AC96" s="114"/>
      <c r="AD96" s="115"/>
      <c r="AE96" s="115"/>
      <c r="AF96" s="115"/>
      <c r="AG96" s="181">
        <v>4500</v>
      </c>
      <c r="AH96" s="241">
        <v>1500</v>
      </c>
      <c r="AI96" s="241">
        <v>1500</v>
      </c>
      <c r="AJ96" s="241">
        <v>1500</v>
      </c>
      <c r="AK96" s="241">
        <v>1500</v>
      </c>
      <c r="AL96" s="241">
        <v>1500</v>
      </c>
      <c r="AM96" s="184">
        <v>12000</v>
      </c>
      <c r="AN96" s="273" t="s">
        <v>294</v>
      </c>
    </row>
    <row r="97" spans="1:40" s="234" customFormat="1" ht="47.25" x14ac:dyDescent="0.25">
      <c r="A97" s="112">
        <v>8</v>
      </c>
      <c r="B97" s="112">
        <v>0</v>
      </c>
      <c r="C97" s="112">
        <v>7</v>
      </c>
      <c r="D97" s="112">
        <v>0</v>
      </c>
      <c r="E97" s="112">
        <v>5</v>
      </c>
      <c r="F97" s="112">
        <v>0</v>
      </c>
      <c r="G97" s="112">
        <v>3</v>
      </c>
      <c r="H97" s="112">
        <v>1</v>
      </c>
      <c r="I97" s="112">
        <v>9</v>
      </c>
      <c r="J97" s="112">
        <v>2</v>
      </c>
      <c r="K97" s="112">
        <v>0</v>
      </c>
      <c r="L97" s="112">
        <v>1</v>
      </c>
      <c r="M97" s="112">
        <v>2</v>
      </c>
      <c r="N97" s="112">
        <v>0</v>
      </c>
      <c r="O97" s="112">
        <v>1</v>
      </c>
      <c r="P97" s="112">
        <v>6</v>
      </c>
      <c r="Q97" s="112">
        <v>0</v>
      </c>
      <c r="R97" s="112">
        <v>1</v>
      </c>
      <c r="S97" s="112">
        <v>9</v>
      </c>
      <c r="T97" s="112">
        <v>2</v>
      </c>
      <c r="U97" s="112">
        <v>1</v>
      </c>
      <c r="V97" s="112">
        <v>1</v>
      </c>
      <c r="W97" s="112">
        <v>1</v>
      </c>
      <c r="X97" s="112">
        <v>6</v>
      </c>
      <c r="Y97" s="112">
        <v>0</v>
      </c>
      <c r="Z97" s="112">
        <v>0</v>
      </c>
      <c r="AA97" s="112">
        <v>0</v>
      </c>
      <c r="AB97" s="117" t="s">
        <v>291</v>
      </c>
      <c r="AC97" s="114" t="s">
        <v>215</v>
      </c>
      <c r="AD97" s="115"/>
      <c r="AE97" s="115"/>
      <c r="AF97" s="115"/>
      <c r="AG97" s="232">
        <v>4941300</v>
      </c>
      <c r="AH97" s="232">
        <v>280000</v>
      </c>
      <c r="AI97" s="232">
        <v>0</v>
      </c>
      <c r="AJ97" s="232">
        <v>0</v>
      </c>
      <c r="AK97" s="232">
        <v>0</v>
      </c>
      <c r="AL97" s="232">
        <v>0</v>
      </c>
      <c r="AM97" s="233">
        <f>AF97+AG97+AH97+AI97+AJ97+AK97</f>
        <v>5221300</v>
      </c>
      <c r="AN97" s="273" t="s">
        <v>294</v>
      </c>
    </row>
    <row r="98" spans="1:40" s="7" customFormat="1" ht="31.5" x14ac:dyDescent="0.25">
      <c r="A98" s="112">
        <v>8</v>
      </c>
      <c r="B98" s="112">
        <v>0</v>
      </c>
      <c r="C98" s="112">
        <v>7</v>
      </c>
      <c r="D98" s="112">
        <v>0</v>
      </c>
      <c r="E98" s="112">
        <v>5</v>
      </c>
      <c r="F98" s="112">
        <v>0</v>
      </c>
      <c r="G98" s="112">
        <v>3</v>
      </c>
      <c r="H98" s="112">
        <v>1</v>
      </c>
      <c r="I98" s="112">
        <v>9</v>
      </c>
      <c r="J98" s="112">
        <v>2</v>
      </c>
      <c r="K98" s="112">
        <v>0</v>
      </c>
      <c r="L98" s="112">
        <v>1</v>
      </c>
      <c r="M98" s="112">
        <v>2</v>
      </c>
      <c r="N98" s="112">
        <v>0</v>
      </c>
      <c r="O98" s="112">
        <v>1</v>
      </c>
      <c r="P98" s="112">
        <v>6</v>
      </c>
      <c r="Q98" s="112">
        <v>0</v>
      </c>
      <c r="R98" s="112">
        <v>1</v>
      </c>
      <c r="S98" s="112">
        <v>9</v>
      </c>
      <c r="T98" s="112">
        <v>2</v>
      </c>
      <c r="U98" s="112">
        <v>1</v>
      </c>
      <c r="V98" s="112">
        <v>1</v>
      </c>
      <c r="W98" s="112">
        <v>1</v>
      </c>
      <c r="X98" s="112">
        <v>6</v>
      </c>
      <c r="Y98" s="112">
        <v>0</v>
      </c>
      <c r="Z98" s="112">
        <v>0</v>
      </c>
      <c r="AA98" s="112">
        <v>1</v>
      </c>
      <c r="AB98" s="103" t="s">
        <v>300</v>
      </c>
      <c r="AC98" s="100" t="s">
        <v>279</v>
      </c>
      <c r="AD98" s="104"/>
      <c r="AE98" s="104"/>
      <c r="AF98" s="104"/>
      <c r="AG98" s="178">
        <v>560</v>
      </c>
      <c r="AH98" s="180"/>
      <c r="AI98" s="180"/>
      <c r="AJ98" s="180"/>
      <c r="AK98" s="180"/>
      <c r="AL98" s="180"/>
      <c r="AM98" s="101">
        <v>560</v>
      </c>
      <c r="AN98" s="259" t="s">
        <v>294</v>
      </c>
    </row>
    <row r="99" spans="1:40" s="26" customFormat="1" ht="31.5" x14ac:dyDescent="0.25">
      <c r="A99" s="112">
        <v>8</v>
      </c>
      <c r="B99" s="112">
        <v>0</v>
      </c>
      <c r="C99" s="112">
        <v>7</v>
      </c>
      <c r="D99" s="112">
        <v>0</v>
      </c>
      <c r="E99" s="112">
        <v>5</v>
      </c>
      <c r="F99" s="112">
        <v>0</v>
      </c>
      <c r="G99" s="112">
        <v>3</v>
      </c>
      <c r="H99" s="112">
        <v>1</v>
      </c>
      <c r="I99" s="112">
        <v>9</v>
      </c>
      <c r="J99" s="112">
        <v>2</v>
      </c>
      <c r="K99" s="112">
        <v>0</v>
      </c>
      <c r="L99" s="112">
        <v>1</v>
      </c>
      <c r="M99" s="112">
        <v>2</v>
      </c>
      <c r="N99" s="112">
        <v>0</v>
      </c>
      <c r="O99" s="112">
        <v>1</v>
      </c>
      <c r="P99" s="112">
        <v>8</v>
      </c>
      <c r="Q99" s="112">
        <v>0</v>
      </c>
      <c r="R99" s="112">
        <v>1</v>
      </c>
      <c r="S99" s="112">
        <v>9</v>
      </c>
      <c r="T99" s="112">
        <v>2</v>
      </c>
      <c r="U99" s="112">
        <v>1</v>
      </c>
      <c r="V99" s="112">
        <v>1</v>
      </c>
      <c r="W99" s="112">
        <v>1</v>
      </c>
      <c r="X99" s="112">
        <v>8</v>
      </c>
      <c r="Y99" s="112">
        <v>0</v>
      </c>
      <c r="Z99" s="112">
        <v>0</v>
      </c>
      <c r="AA99" s="112">
        <v>0</v>
      </c>
      <c r="AB99" s="103" t="s">
        <v>292</v>
      </c>
      <c r="AC99" s="100" t="s">
        <v>215</v>
      </c>
      <c r="AD99" s="104"/>
      <c r="AE99" s="104"/>
      <c r="AF99" s="104"/>
      <c r="AG99" s="208">
        <v>200000</v>
      </c>
      <c r="AH99" s="208">
        <v>200000</v>
      </c>
      <c r="AI99" s="208">
        <v>200000</v>
      </c>
      <c r="AJ99" s="208">
        <v>200000</v>
      </c>
      <c r="AK99" s="208">
        <v>200000</v>
      </c>
      <c r="AL99" s="208">
        <v>200000</v>
      </c>
      <c r="AM99" s="209">
        <f>AL99+AK99+AI99+AH99+AG99</f>
        <v>1000000</v>
      </c>
      <c r="AN99" s="259" t="s">
        <v>294</v>
      </c>
    </row>
    <row r="100" spans="1:40" s="26" customFormat="1" ht="31.5" x14ac:dyDescent="0.25">
      <c r="A100" s="112">
        <v>8</v>
      </c>
      <c r="B100" s="112">
        <v>0</v>
      </c>
      <c r="C100" s="112">
        <v>7</v>
      </c>
      <c r="D100" s="112">
        <v>0</v>
      </c>
      <c r="E100" s="112">
        <v>5</v>
      </c>
      <c r="F100" s="112">
        <v>0</v>
      </c>
      <c r="G100" s="112">
        <v>3</v>
      </c>
      <c r="H100" s="112">
        <v>1</v>
      </c>
      <c r="I100" s="112">
        <v>9</v>
      </c>
      <c r="J100" s="112">
        <v>2</v>
      </c>
      <c r="K100" s="112">
        <v>0</v>
      </c>
      <c r="L100" s="112">
        <v>1</v>
      </c>
      <c r="M100" s="112">
        <v>2</v>
      </c>
      <c r="N100" s="112">
        <v>0</v>
      </c>
      <c r="O100" s="112">
        <v>1</v>
      </c>
      <c r="P100" s="112">
        <v>8</v>
      </c>
      <c r="Q100" s="112">
        <v>0</v>
      </c>
      <c r="R100" s="112">
        <v>1</v>
      </c>
      <c r="S100" s="112">
        <v>9</v>
      </c>
      <c r="T100" s="112">
        <v>2</v>
      </c>
      <c r="U100" s="112">
        <v>1</v>
      </c>
      <c r="V100" s="112">
        <v>1</v>
      </c>
      <c r="W100" s="112">
        <v>1</v>
      </c>
      <c r="X100" s="112">
        <v>8</v>
      </c>
      <c r="Y100" s="112">
        <v>0</v>
      </c>
      <c r="Z100" s="112">
        <v>0</v>
      </c>
      <c r="AA100" s="112">
        <v>1</v>
      </c>
      <c r="AB100" s="103" t="s">
        <v>304</v>
      </c>
      <c r="AC100" s="100" t="s">
        <v>31</v>
      </c>
      <c r="AD100" s="104"/>
      <c r="AE100" s="104"/>
      <c r="AF100" s="104"/>
      <c r="AG100" s="178">
        <v>1</v>
      </c>
      <c r="AH100" s="180"/>
      <c r="AI100" s="180"/>
      <c r="AJ100" s="180"/>
      <c r="AK100" s="180"/>
      <c r="AL100" s="180"/>
      <c r="AM100" s="101">
        <v>1</v>
      </c>
      <c r="AN100" s="259" t="s">
        <v>294</v>
      </c>
    </row>
    <row r="101" spans="1:40" s="47" customFormat="1" ht="47.25" x14ac:dyDescent="0.25">
      <c r="A101" s="102">
        <v>8</v>
      </c>
      <c r="B101" s="102">
        <v>0</v>
      </c>
      <c r="C101" s="102">
        <v>7</v>
      </c>
      <c r="D101" s="102">
        <v>0</v>
      </c>
      <c r="E101" s="102">
        <v>5</v>
      </c>
      <c r="F101" s="102">
        <v>0</v>
      </c>
      <c r="G101" s="102">
        <v>3</v>
      </c>
      <c r="H101" s="102">
        <v>1</v>
      </c>
      <c r="I101" s="102">
        <v>9</v>
      </c>
      <c r="J101" s="102">
        <v>2</v>
      </c>
      <c r="K101" s="102">
        <v>0</v>
      </c>
      <c r="L101" s="102">
        <v>1</v>
      </c>
      <c r="M101" s="102">
        <v>2</v>
      </c>
      <c r="N101" s="102">
        <v>0</v>
      </c>
      <c r="O101" s="102">
        <v>1</v>
      </c>
      <c r="P101" s="102">
        <v>9</v>
      </c>
      <c r="Q101" s="102">
        <v>0</v>
      </c>
      <c r="R101" s="102">
        <v>1</v>
      </c>
      <c r="S101" s="102">
        <v>9</v>
      </c>
      <c r="T101" s="102">
        <v>2</v>
      </c>
      <c r="U101" s="102">
        <v>1</v>
      </c>
      <c r="V101" s="102">
        <v>1</v>
      </c>
      <c r="W101" s="102">
        <v>1</v>
      </c>
      <c r="X101" s="102">
        <v>9</v>
      </c>
      <c r="Y101" s="102">
        <v>0</v>
      </c>
      <c r="Z101" s="102">
        <v>0</v>
      </c>
      <c r="AA101" s="102">
        <v>1</v>
      </c>
      <c r="AB101" s="267" t="s">
        <v>315</v>
      </c>
      <c r="AC101" s="100" t="s">
        <v>215</v>
      </c>
      <c r="AD101" s="104"/>
      <c r="AE101" s="104"/>
      <c r="AF101" s="104"/>
      <c r="AG101" s="208">
        <v>200000</v>
      </c>
      <c r="AH101" s="208">
        <v>0</v>
      </c>
      <c r="AI101" s="208">
        <v>0</v>
      </c>
      <c r="AJ101" s="208">
        <v>0</v>
      </c>
      <c r="AK101" s="208">
        <v>0</v>
      </c>
      <c r="AL101" s="208">
        <v>0</v>
      </c>
      <c r="AM101" s="209">
        <f>AG101</f>
        <v>200000</v>
      </c>
      <c r="AN101" s="259" t="s">
        <v>313</v>
      </c>
    </row>
    <row r="102" spans="1:40" s="47" customFormat="1" ht="33" customHeight="1" x14ac:dyDescent="0.25">
      <c r="A102" s="102">
        <v>8</v>
      </c>
      <c r="B102" s="102">
        <v>0</v>
      </c>
      <c r="C102" s="102">
        <v>7</v>
      </c>
      <c r="D102" s="102">
        <v>0</v>
      </c>
      <c r="E102" s="102">
        <v>5</v>
      </c>
      <c r="F102" s="102">
        <v>0</v>
      </c>
      <c r="G102" s="102">
        <v>3</v>
      </c>
      <c r="H102" s="102">
        <v>1</v>
      </c>
      <c r="I102" s="102">
        <v>9</v>
      </c>
      <c r="J102" s="102">
        <v>2</v>
      </c>
      <c r="K102" s="102">
        <v>0</v>
      </c>
      <c r="L102" s="102">
        <v>1</v>
      </c>
      <c r="M102" s="102">
        <v>2</v>
      </c>
      <c r="N102" s="102">
        <v>0</v>
      </c>
      <c r="O102" s="102">
        <v>1</v>
      </c>
      <c r="P102" s="102">
        <v>9</v>
      </c>
      <c r="Q102" s="102">
        <v>0</v>
      </c>
      <c r="R102" s="102">
        <v>1</v>
      </c>
      <c r="S102" s="102">
        <v>9</v>
      </c>
      <c r="T102" s="102">
        <v>2</v>
      </c>
      <c r="U102" s="102">
        <v>1</v>
      </c>
      <c r="V102" s="102">
        <v>1</v>
      </c>
      <c r="W102" s="102">
        <v>1</v>
      </c>
      <c r="X102" s="102">
        <v>9</v>
      </c>
      <c r="Y102" s="102">
        <v>0</v>
      </c>
      <c r="Z102" s="102">
        <v>0</v>
      </c>
      <c r="AA102" s="102">
        <v>0</v>
      </c>
      <c r="AB102" s="103" t="s">
        <v>216</v>
      </c>
      <c r="AC102" s="100"/>
      <c r="AD102" s="104"/>
      <c r="AE102" s="104"/>
      <c r="AF102" s="104"/>
      <c r="AG102" s="178"/>
      <c r="AH102" s="180"/>
      <c r="AI102" s="180"/>
      <c r="AJ102" s="180"/>
      <c r="AK102" s="180"/>
      <c r="AL102" s="180"/>
      <c r="AM102" s="101"/>
      <c r="AN102" s="259"/>
    </row>
    <row r="103" spans="1:40" s="44" customFormat="1" ht="31.5" x14ac:dyDescent="0.25">
      <c r="A103" s="112">
        <v>8</v>
      </c>
      <c r="B103" s="112">
        <v>0</v>
      </c>
      <c r="C103" s="112">
        <v>7</v>
      </c>
      <c r="D103" s="112">
        <v>0</v>
      </c>
      <c r="E103" s="112">
        <v>5</v>
      </c>
      <c r="F103" s="112">
        <v>0</v>
      </c>
      <c r="G103" s="112">
        <v>3</v>
      </c>
      <c r="H103" s="112">
        <v>1</v>
      </c>
      <c r="I103" s="112">
        <v>9</v>
      </c>
      <c r="J103" s="112">
        <v>2</v>
      </c>
      <c r="K103" s="112">
        <v>0</v>
      </c>
      <c r="L103" s="112">
        <v>2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1</v>
      </c>
      <c r="S103" s="112">
        <v>9</v>
      </c>
      <c r="T103" s="112">
        <v>2</v>
      </c>
      <c r="U103" s="112">
        <v>1</v>
      </c>
      <c r="V103" s="112">
        <v>2</v>
      </c>
      <c r="W103" s="112">
        <v>0</v>
      </c>
      <c r="X103" s="112">
        <v>0</v>
      </c>
      <c r="Y103" s="112">
        <v>0</v>
      </c>
      <c r="Z103" s="112">
        <v>0</v>
      </c>
      <c r="AA103" s="112">
        <v>0</v>
      </c>
      <c r="AB103" s="113" t="s">
        <v>219</v>
      </c>
      <c r="AC103" s="114" t="s">
        <v>215</v>
      </c>
      <c r="AD103" s="115" t="e">
        <f>#REF!+#REF!+#REF!+#REF!</f>
        <v>#REF!</v>
      </c>
      <c r="AE103" s="115" t="e">
        <f>#REF!+#REF!+#REF!+#REF!</f>
        <v>#REF!</v>
      </c>
      <c r="AF103" s="115" t="e">
        <f>#REF!+#REF!+#REF!+#REF!</f>
        <v>#REF!</v>
      </c>
      <c r="AG103" s="232">
        <f>AG105+AG107+AG109+AG111+AG113+AG115+AG117+AG119+AG122+AG124+AG126+AG128+AG130+AG132+AG134+AG136+AG138</f>
        <v>6857114.46</v>
      </c>
      <c r="AH103" s="232">
        <f>AH109+AH124+AH126+AH128+AH130+AH132+AH134+AH136+AH138</f>
        <v>1700015.95</v>
      </c>
      <c r="AI103" s="232">
        <v>0</v>
      </c>
      <c r="AJ103" s="232">
        <v>0</v>
      </c>
      <c r="AK103" s="232">
        <v>0</v>
      </c>
      <c r="AL103" s="232">
        <v>0</v>
      </c>
      <c r="AM103" s="233">
        <f>AG103+AH103</f>
        <v>8557130.4100000001</v>
      </c>
      <c r="AN103" s="273" t="s">
        <v>294</v>
      </c>
    </row>
    <row r="104" spans="1:40" s="44" customFormat="1" ht="36" customHeight="1" x14ac:dyDescent="0.25">
      <c r="A104" s="112">
        <v>8</v>
      </c>
      <c r="B104" s="112">
        <v>0</v>
      </c>
      <c r="C104" s="112">
        <v>7</v>
      </c>
      <c r="D104" s="112">
        <v>0</v>
      </c>
      <c r="E104" s="112">
        <v>5</v>
      </c>
      <c r="F104" s="112">
        <v>0</v>
      </c>
      <c r="G104" s="112">
        <v>3</v>
      </c>
      <c r="H104" s="112">
        <v>1</v>
      </c>
      <c r="I104" s="112">
        <v>9</v>
      </c>
      <c r="J104" s="112">
        <v>2</v>
      </c>
      <c r="K104" s="112">
        <v>0</v>
      </c>
      <c r="L104" s="112">
        <v>2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>
        <v>1</v>
      </c>
      <c r="S104" s="112">
        <v>9</v>
      </c>
      <c r="T104" s="112">
        <v>2</v>
      </c>
      <c r="U104" s="112">
        <v>1</v>
      </c>
      <c r="V104" s="112">
        <v>2</v>
      </c>
      <c r="W104" s="112">
        <v>0</v>
      </c>
      <c r="X104" s="112">
        <v>0</v>
      </c>
      <c r="Y104" s="112">
        <v>0</v>
      </c>
      <c r="Z104" s="112">
        <v>0</v>
      </c>
      <c r="AA104" s="112">
        <v>1</v>
      </c>
      <c r="AB104" s="117" t="s">
        <v>220</v>
      </c>
      <c r="AC104" s="114" t="s">
        <v>31</v>
      </c>
      <c r="AD104" s="115"/>
      <c r="AE104" s="115"/>
      <c r="AF104" s="115"/>
      <c r="AG104" s="191">
        <v>7</v>
      </c>
      <c r="AH104" s="191">
        <v>7</v>
      </c>
      <c r="AI104" s="191">
        <v>7</v>
      </c>
      <c r="AJ104" s="191">
        <v>7</v>
      </c>
      <c r="AK104" s="191">
        <v>7</v>
      </c>
      <c r="AL104" s="191">
        <v>7</v>
      </c>
      <c r="AM104" s="235">
        <v>5</v>
      </c>
      <c r="AN104" s="259" t="s">
        <v>294</v>
      </c>
    </row>
    <row r="105" spans="1:40" s="44" customFormat="1" ht="141" customHeight="1" x14ac:dyDescent="0.25">
      <c r="A105" s="112">
        <v>8</v>
      </c>
      <c r="B105" s="112">
        <v>0</v>
      </c>
      <c r="C105" s="112">
        <v>7</v>
      </c>
      <c r="D105" s="112">
        <v>0</v>
      </c>
      <c r="E105" s="112">
        <v>5</v>
      </c>
      <c r="F105" s="112">
        <v>0</v>
      </c>
      <c r="G105" s="112">
        <v>3</v>
      </c>
      <c r="H105" s="112">
        <v>1</v>
      </c>
      <c r="I105" s="112">
        <v>9</v>
      </c>
      <c r="J105" s="112">
        <v>2</v>
      </c>
      <c r="K105" s="112">
        <v>0</v>
      </c>
      <c r="L105" s="112">
        <v>2</v>
      </c>
      <c r="M105" s="112" t="s">
        <v>60</v>
      </c>
      <c r="N105" s="112">
        <v>9</v>
      </c>
      <c r="O105" s="112">
        <v>0</v>
      </c>
      <c r="P105" s="112">
        <v>0</v>
      </c>
      <c r="Q105" s="112">
        <v>1</v>
      </c>
      <c r="R105" s="112">
        <v>1</v>
      </c>
      <c r="S105" s="112">
        <v>9</v>
      </c>
      <c r="T105" s="112">
        <v>2</v>
      </c>
      <c r="U105" s="112">
        <v>1</v>
      </c>
      <c r="V105" s="112">
        <v>2</v>
      </c>
      <c r="W105" s="112">
        <v>2</v>
      </c>
      <c r="X105" s="112">
        <v>1</v>
      </c>
      <c r="Y105" s="112">
        <v>0</v>
      </c>
      <c r="Z105" s="112">
        <v>0</v>
      </c>
      <c r="AA105" s="112">
        <v>0</v>
      </c>
      <c r="AB105" s="272" t="s">
        <v>325</v>
      </c>
      <c r="AC105" s="114" t="s">
        <v>215</v>
      </c>
      <c r="AD105" s="115"/>
      <c r="AE105" s="115"/>
      <c r="AF105" s="115"/>
      <c r="AG105" s="232">
        <v>69730</v>
      </c>
      <c r="AH105" s="232">
        <v>0</v>
      </c>
      <c r="AI105" s="232">
        <v>0</v>
      </c>
      <c r="AJ105" s="232">
        <v>0</v>
      </c>
      <c r="AK105" s="232">
        <v>0</v>
      </c>
      <c r="AL105" s="232">
        <v>0</v>
      </c>
      <c r="AM105" s="233">
        <f>AF105+AG105+AH105+AI105+AJ105+AK105</f>
        <v>69730</v>
      </c>
      <c r="AN105" s="273" t="s">
        <v>294</v>
      </c>
    </row>
    <row r="106" spans="1:40" s="44" customFormat="1" ht="33.75" customHeight="1" x14ac:dyDescent="0.25">
      <c r="A106" s="112">
        <v>8</v>
      </c>
      <c r="B106" s="112">
        <v>0</v>
      </c>
      <c r="C106" s="112">
        <v>7</v>
      </c>
      <c r="D106" s="112">
        <v>0</v>
      </c>
      <c r="E106" s="112">
        <v>5</v>
      </c>
      <c r="F106" s="112">
        <v>0</v>
      </c>
      <c r="G106" s="112">
        <v>3</v>
      </c>
      <c r="H106" s="112">
        <v>1</v>
      </c>
      <c r="I106" s="112">
        <v>9</v>
      </c>
      <c r="J106" s="112">
        <v>2</v>
      </c>
      <c r="K106" s="112">
        <v>0</v>
      </c>
      <c r="L106" s="112">
        <v>2</v>
      </c>
      <c r="M106" s="112" t="s">
        <v>60</v>
      </c>
      <c r="N106" s="112">
        <v>9</v>
      </c>
      <c r="O106" s="112">
        <v>0</v>
      </c>
      <c r="P106" s="112">
        <v>0</v>
      </c>
      <c r="Q106" s="112">
        <v>1</v>
      </c>
      <c r="R106" s="112">
        <v>1</v>
      </c>
      <c r="S106" s="112">
        <v>9</v>
      </c>
      <c r="T106" s="112">
        <v>2</v>
      </c>
      <c r="U106" s="112">
        <v>1</v>
      </c>
      <c r="V106" s="112">
        <v>2</v>
      </c>
      <c r="W106" s="112">
        <v>2</v>
      </c>
      <c r="X106" s="112">
        <v>1</v>
      </c>
      <c r="Y106" s="112">
        <v>0</v>
      </c>
      <c r="Z106" s="112">
        <v>0</v>
      </c>
      <c r="AA106" s="112">
        <v>1</v>
      </c>
      <c r="AB106" s="117" t="s">
        <v>221</v>
      </c>
      <c r="AC106" s="114" t="s">
        <v>28</v>
      </c>
      <c r="AD106" s="115"/>
      <c r="AE106" s="115"/>
      <c r="AF106" s="115"/>
      <c r="AG106" s="181">
        <v>10</v>
      </c>
      <c r="AH106" s="181"/>
      <c r="AI106" s="181"/>
      <c r="AJ106" s="181"/>
      <c r="AK106" s="181"/>
      <c r="AL106" s="181"/>
      <c r="AM106" s="184">
        <v>10</v>
      </c>
      <c r="AN106" s="273" t="s">
        <v>294</v>
      </c>
    </row>
    <row r="107" spans="1:40" s="44" customFormat="1" ht="130.5" customHeight="1" x14ac:dyDescent="0.25">
      <c r="A107" s="112">
        <v>8</v>
      </c>
      <c r="B107" s="112">
        <v>0</v>
      </c>
      <c r="C107" s="112">
        <v>7</v>
      </c>
      <c r="D107" s="112">
        <v>0</v>
      </c>
      <c r="E107" s="112">
        <v>5</v>
      </c>
      <c r="F107" s="112">
        <v>0</v>
      </c>
      <c r="G107" s="112">
        <v>3</v>
      </c>
      <c r="H107" s="112">
        <v>1</v>
      </c>
      <c r="I107" s="112">
        <v>9</v>
      </c>
      <c r="J107" s="112">
        <v>2</v>
      </c>
      <c r="K107" s="112">
        <v>0</v>
      </c>
      <c r="L107" s="112">
        <v>2</v>
      </c>
      <c r="M107" s="112">
        <v>1</v>
      </c>
      <c r="N107" s="112">
        <v>9</v>
      </c>
      <c r="O107" s="112">
        <v>0</v>
      </c>
      <c r="P107" s="112">
        <v>0</v>
      </c>
      <c r="Q107" s="112">
        <v>1</v>
      </c>
      <c r="R107" s="112">
        <v>1</v>
      </c>
      <c r="S107" s="112">
        <v>9</v>
      </c>
      <c r="T107" s="112">
        <v>2</v>
      </c>
      <c r="U107" s="112">
        <v>1</v>
      </c>
      <c r="V107" s="112">
        <v>2</v>
      </c>
      <c r="W107" s="112">
        <v>2</v>
      </c>
      <c r="X107" s="112">
        <v>1</v>
      </c>
      <c r="Y107" s="112">
        <v>1</v>
      </c>
      <c r="Z107" s="112">
        <v>0</v>
      </c>
      <c r="AA107" s="112">
        <v>0</v>
      </c>
      <c r="AB107" s="117" t="s">
        <v>326</v>
      </c>
      <c r="AC107" s="114" t="s">
        <v>215</v>
      </c>
      <c r="AD107" s="115"/>
      <c r="AE107" s="115"/>
      <c r="AF107" s="115"/>
      <c r="AG107" s="232">
        <v>490000</v>
      </c>
      <c r="AH107" s="232">
        <v>0</v>
      </c>
      <c r="AI107" s="232">
        <v>0</v>
      </c>
      <c r="AJ107" s="232">
        <v>0</v>
      </c>
      <c r="AK107" s="232">
        <v>0</v>
      </c>
      <c r="AL107" s="232">
        <v>0</v>
      </c>
      <c r="AM107" s="233">
        <f>AG107</f>
        <v>490000</v>
      </c>
      <c r="AN107" s="273" t="s">
        <v>294</v>
      </c>
    </row>
    <row r="108" spans="1:40" s="44" customFormat="1" ht="33.75" customHeight="1" x14ac:dyDescent="0.25">
      <c r="A108" s="112">
        <v>8</v>
      </c>
      <c r="B108" s="112">
        <v>0</v>
      </c>
      <c r="C108" s="112">
        <v>7</v>
      </c>
      <c r="D108" s="112">
        <v>0</v>
      </c>
      <c r="E108" s="112">
        <v>5</v>
      </c>
      <c r="F108" s="112">
        <v>0</v>
      </c>
      <c r="G108" s="112">
        <v>3</v>
      </c>
      <c r="H108" s="112">
        <v>1</v>
      </c>
      <c r="I108" s="112">
        <v>9</v>
      </c>
      <c r="J108" s="112">
        <v>2</v>
      </c>
      <c r="K108" s="112">
        <v>0</v>
      </c>
      <c r="L108" s="112">
        <v>2</v>
      </c>
      <c r="M108" s="112">
        <v>1</v>
      </c>
      <c r="N108" s="112">
        <v>9</v>
      </c>
      <c r="O108" s="112">
        <v>0</v>
      </c>
      <c r="P108" s="112">
        <v>0</v>
      </c>
      <c r="Q108" s="112">
        <v>1</v>
      </c>
      <c r="R108" s="112">
        <v>1</v>
      </c>
      <c r="S108" s="112">
        <v>9</v>
      </c>
      <c r="T108" s="112">
        <v>2</v>
      </c>
      <c r="U108" s="112">
        <v>1</v>
      </c>
      <c r="V108" s="112">
        <v>2</v>
      </c>
      <c r="W108" s="112">
        <v>2</v>
      </c>
      <c r="X108" s="112">
        <v>1</v>
      </c>
      <c r="Y108" s="112">
        <v>1</v>
      </c>
      <c r="Z108" s="112">
        <v>0</v>
      </c>
      <c r="AA108" s="112">
        <v>1</v>
      </c>
      <c r="AB108" s="117" t="s">
        <v>327</v>
      </c>
      <c r="AC108" s="114" t="s">
        <v>28</v>
      </c>
      <c r="AD108" s="115"/>
      <c r="AE108" s="115"/>
      <c r="AF108" s="115"/>
      <c r="AG108" s="181">
        <v>10</v>
      </c>
      <c r="AH108" s="181"/>
      <c r="AI108" s="181"/>
      <c r="AJ108" s="181"/>
      <c r="AK108" s="181"/>
      <c r="AL108" s="181"/>
      <c r="AM108" s="184">
        <v>10</v>
      </c>
      <c r="AN108" s="273" t="s">
        <v>294</v>
      </c>
    </row>
    <row r="109" spans="1:40" s="47" customFormat="1" ht="93" customHeight="1" x14ac:dyDescent="0.25">
      <c r="A109" s="102">
        <v>8</v>
      </c>
      <c r="B109" s="102">
        <v>0</v>
      </c>
      <c r="C109" s="102">
        <v>7</v>
      </c>
      <c r="D109" s="102">
        <v>0</v>
      </c>
      <c r="E109" s="102">
        <v>5</v>
      </c>
      <c r="F109" s="102">
        <v>0</v>
      </c>
      <c r="G109" s="102">
        <v>3</v>
      </c>
      <c r="H109" s="102">
        <v>1</v>
      </c>
      <c r="I109" s="102">
        <v>9</v>
      </c>
      <c r="J109" s="102">
        <v>2</v>
      </c>
      <c r="K109" s="102">
        <v>0</v>
      </c>
      <c r="L109" s="102">
        <v>2</v>
      </c>
      <c r="M109" s="102" t="s">
        <v>60</v>
      </c>
      <c r="N109" s="102">
        <v>9</v>
      </c>
      <c r="O109" s="102">
        <v>0</v>
      </c>
      <c r="P109" s="102">
        <v>0</v>
      </c>
      <c r="Q109" s="102">
        <v>2</v>
      </c>
      <c r="R109" s="102">
        <v>1</v>
      </c>
      <c r="S109" s="102">
        <v>9</v>
      </c>
      <c r="T109" s="102">
        <v>2</v>
      </c>
      <c r="U109" s="102">
        <v>1</v>
      </c>
      <c r="V109" s="102">
        <v>2</v>
      </c>
      <c r="W109" s="102">
        <v>2</v>
      </c>
      <c r="X109" s="102">
        <v>2</v>
      </c>
      <c r="Y109" s="102">
        <v>0</v>
      </c>
      <c r="Z109" s="102">
        <v>0</v>
      </c>
      <c r="AA109" s="102">
        <v>0</v>
      </c>
      <c r="AB109" s="105" t="s">
        <v>328</v>
      </c>
      <c r="AC109" s="100" t="s">
        <v>215</v>
      </c>
      <c r="AD109" s="104"/>
      <c r="AE109" s="104"/>
      <c r="AF109" s="104"/>
      <c r="AG109" s="208">
        <v>138288.79</v>
      </c>
      <c r="AH109" s="208">
        <v>238560.55</v>
      </c>
      <c r="AI109" s="208">
        <v>0</v>
      </c>
      <c r="AJ109" s="208">
        <v>0</v>
      </c>
      <c r="AK109" s="208">
        <v>0</v>
      </c>
      <c r="AL109" s="208">
        <v>0</v>
      </c>
      <c r="AM109" s="209">
        <f>AG109+AH109</f>
        <v>376849.33999999997</v>
      </c>
      <c r="AN109" s="259" t="s">
        <v>294</v>
      </c>
    </row>
    <row r="110" spans="1:40" s="47" customFormat="1" ht="33.75" customHeight="1" x14ac:dyDescent="0.25">
      <c r="A110" s="102">
        <v>8</v>
      </c>
      <c r="B110" s="102">
        <v>0</v>
      </c>
      <c r="C110" s="102">
        <v>7</v>
      </c>
      <c r="D110" s="102">
        <v>0</v>
      </c>
      <c r="E110" s="102">
        <v>5</v>
      </c>
      <c r="F110" s="102">
        <v>0</v>
      </c>
      <c r="G110" s="102">
        <v>3</v>
      </c>
      <c r="H110" s="102">
        <v>1</v>
      </c>
      <c r="I110" s="102">
        <v>9</v>
      </c>
      <c r="J110" s="102">
        <v>2</v>
      </c>
      <c r="K110" s="102">
        <v>0</v>
      </c>
      <c r="L110" s="102">
        <v>2</v>
      </c>
      <c r="M110" s="102" t="s">
        <v>60</v>
      </c>
      <c r="N110" s="102">
        <v>9</v>
      </c>
      <c r="O110" s="102">
        <v>0</v>
      </c>
      <c r="P110" s="102">
        <v>0</v>
      </c>
      <c r="Q110" s="102">
        <v>2</v>
      </c>
      <c r="R110" s="102">
        <v>1</v>
      </c>
      <c r="S110" s="102">
        <v>9</v>
      </c>
      <c r="T110" s="102">
        <v>2</v>
      </c>
      <c r="U110" s="102">
        <v>1</v>
      </c>
      <c r="V110" s="102">
        <v>2</v>
      </c>
      <c r="W110" s="102">
        <v>2</v>
      </c>
      <c r="X110" s="102">
        <v>2</v>
      </c>
      <c r="Y110" s="102">
        <v>0</v>
      </c>
      <c r="Z110" s="102">
        <v>0</v>
      </c>
      <c r="AA110" s="102">
        <v>1</v>
      </c>
      <c r="AB110" s="103" t="s">
        <v>305</v>
      </c>
      <c r="AC110" s="100" t="s">
        <v>31</v>
      </c>
      <c r="AD110" s="104"/>
      <c r="AE110" s="104"/>
      <c r="AF110" s="104"/>
      <c r="AG110" s="178">
        <v>1</v>
      </c>
      <c r="AH110" s="178"/>
      <c r="AI110" s="178"/>
      <c r="AJ110" s="178"/>
      <c r="AK110" s="178"/>
      <c r="AL110" s="178"/>
      <c r="AM110" s="101"/>
      <c r="AN110" s="259" t="s">
        <v>294</v>
      </c>
    </row>
    <row r="111" spans="1:40" s="44" customFormat="1" ht="87" customHeight="1" x14ac:dyDescent="0.25">
      <c r="A111" s="112">
        <v>8</v>
      </c>
      <c r="B111" s="112">
        <v>0</v>
      </c>
      <c r="C111" s="112">
        <v>7</v>
      </c>
      <c r="D111" s="112">
        <v>0</v>
      </c>
      <c r="E111" s="112">
        <v>5</v>
      </c>
      <c r="F111" s="112">
        <v>0</v>
      </c>
      <c r="G111" s="112">
        <v>3</v>
      </c>
      <c r="H111" s="112">
        <v>1</v>
      </c>
      <c r="I111" s="112">
        <v>9</v>
      </c>
      <c r="J111" s="112">
        <v>2</v>
      </c>
      <c r="K111" s="112">
        <v>0</v>
      </c>
      <c r="L111" s="112">
        <v>2</v>
      </c>
      <c r="M111" s="112" t="s">
        <v>60</v>
      </c>
      <c r="N111" s="112">
        <v>9</v>
      </c>
      <c r="O111" s="112">
        <v>0</v>
      </c>
      <c r="P111" s="112">
        <v>0</v>
      </c>
      <c r="Q111" s="112">
        <v>3</v>
      </c>
      <c r="R111" s="112">
        <v>1</v>
      </c>
      <c r="S111" s="112">
        <v>9</v>
      </c>
      <c r="T111" s="112">
        <v>2</v>
      </c>
      <c r="U111" s="112">
        <v>1</v>
      </c>
      <c r="V111" s="112">
        <v>2</v>
      </c>
      <c r="W111" s="112">
        <v>2</v>
      </c>
      <c r="X111" s="112">
        <v>3</v>
      </c>
      <c r="Y111" s="112">
        <v>0</v>
      </c>
      <c r="Z111" s="112">
        <v>0</v>
      </c>
      <c r="AA111" s="112">
        <v>0</v>
      </c>
      <c r="AB111" s="117" t="s">
        <v>329</v>
      </c>
      <c r="AC111" s="114" t="s">
        <v>215</v>
      </c>
      <c r="AD111" s="115"/>
      <c r="AE111" s="115"/>
      <c r="AF111" s="115"/>
      <c r="AG111" s="232">
        <v>191272</v>
      </c>
      <c r="AH111" s="232">
        <v>0</v>
      </c>
      <c r="AI111" s="232">
        <v>0</v>
      </c>
      <c r="AJ111" s="232">
        <v>0</v>
      </c>
      <c r="AK111" s="232">
        <v>0</v>
      </c>
      <c r="AL111" s="232">
        <v>0</v>
      </c>
      <c r="AM111" s="233">
        <f>AG111</f>
        <v>191272</v>
      </c>
      <c r="AN111" s="273" t="s">
        <v>294</v>
      </c>
    </row>
    <row r="112" spans="1:40" s="44" customFormat="1" ht="33.75" customHeight="1" x14ac:dyDescent="0.25">
      <c r="A112" s="112">
        <v>8</v>
      </c>
      <c r="B112" s="112">
        <v>0</v>
      </c>
      <c r="C112" s="112">
        <v>7</v>
      </c>
      <c r="D112" s="112">
        <v>0</v>
      </c>
      <c r="E112" s="112">
        <v>5</v>
      </c>
      <c r="F112" s="112">
        <v>0</v>
      </c>
      <c r="G112" s="112">
        <v>3</v>
      </c>
      <c r="H112" s="112">
        <v>1</v>
      </c>
      <c r="I112" s="112">
        <v>9</v>
      </c>
      <c r="J112" s="112">
        <v>2</v>
      </c>
      <c r="K112" s="112">
        <v>0</v>
      </c>
      <c r="L112" s="112">
        <v>2</v>
      </c>
      <c r="M112" s="112" t="s">
        <v>60</v>
      </c>
      <c r="N112" s="112">
        <v>9</v>
      </c>
      <c r="O112" s="112">
        <v>0</v>
      </c>
      <c r="P112" s="112">
        <v>0</v>
      </c>
      <c r="Q112" s="112">
        <v>3</v>
      </c>
      <c r="R112" s="112">
        <v>1</v>
      </c>
      <c r="S112" s="112">
        <v>9</v>
      </c>
      <c r="T112" s="112">
        <v>2</v>
      </c>
      <c r="U112" s="112">
        <v>1</v>
      </c>
      <c r="V112" s="112">
        <v>2</v>
      </c>
      <c r="W112" s="112">
        <v>2</v>
      </c>
      <c r="X112" s="112">
        <v>3</v>
      </c>
      <c r="Y112" s="112">
        <v>0</v>
      </c>
      <c r="Z112" s="112">
        <v>0</v>
      </c>
      <c r="AA112" s="112">
        <v>1</v>
      </c>
      <c r="AB112" s="117" t="s">
        <v>306</v>
      </c>
      <c r="AC112" s="114" t="s">
        <v>31</v>
      </c>
      <c r="AD112" s="115"/>
      <c r="AE112" s="115"/>
      <c r="AF112" s="115"/>
      <c r="AG112" s="181">
        <v>17</v>
      </c>
      <c r="AH112" s="181"/>
      <c r="AI112" s="181"/>
      <c r="AJ112" s="181"/>
      <c r="AK112" s="181"/>
      <c r="AL112" s="181"/>
      <c r="AM112" s="184">
        <v>17</v>
      </c>
      <c r="AN112" s="273" t="s">
        <v>294</v>
      </c>
    </row>
    <row r="113" spans="1:40" s="44" customFormat="1" ht="72" customHeight="1" x14ac:dyDescent="0.25">
      <c r="A113" s="112">
        <v>8</v>
      </c>
      <c r="B113" s="112">
        <v>0</v>
      </c>
      <c r="C113" s="112">
        <v>7</v>
      </c>
      <c r="D113" s="112">
        <v>0</v>
      </c>
      <c r="E113" s="112">
        <v>5</v>
      </c>
      <c r="F113" s="112">
        <v>0</v>
      </c>
      <c r="G113" s="112">
        <v>3</v>
      </c>
      <c r="H113" s="112">
        <v>1</v>
      </c>
      <c r="I113" s="112">
        <v>9</v>
      </c>
      <c r="J113" s="112">
        <v>2</v>
      </c>
      <c r="K113" s="112">
        <v>0</v>
      </c>
      <c r="L113" s="112">
        <v>2</v>
      </c>
      <c r="M113" s="112">
        <v>1</v>
      </c>
      <c r="N113" s="112">
        <v>9</v>
      </c>
      <c r="O113" s="112">
        <v>0</v>
      </c>
      <c r="P113" s="112">
        <v>0</v>
      </c>
      <c r="Q113" s="112">
        <v>3</v>
      </c>
      <c r="R113" s="112">
        <v>1</v>
      </c>
      <c r="S113" s="112">
        <v>9</v>
      </c>
      <c r="T113" s="112">
        <v>2</v>
      </c>
      <c r="U113" s="112">
        <v>1</v>
      </c>
      <c r="V113" s="112">
        <v>2</v>
      </c>
      <c r="W113" s="112">
        <v>2</v>
      </c>
      <c r="X113" s="112">
        <v>3</v>
      </c>
      <c r="Y113" s="112">
        <v>1</v>
      </c>
      <c r="Z113" s="112">
        <v>0</v>
      </c>
      <c r="AA113" s="112">
        <v>0</v>
      </c>
      <c r="AB113" s="117" t="s">
        <v>330</v>
      </c>
      <c r="AC113" s="114" t="s">
        <v>215</v>
      </c>
      <c r="AD113" s="115"/>
      <c r="AE113" s="115"/>
      <c r="AF113" s="115"/>
      <c r="AG113" s="232">
        <v>1250000</v>
      </c>
      <c r="AH113" s="232">
        <v>0</v>
      </c>
      <c r="AI113" s="232">
        <v>0</v>
      </c>
      <c r="AJ113" s="232">
        <v>0</v>
      </c>
      <c r="AK113" s="232">
        <v>0</v>
      </c>
      <c r="AL113" s="232">
        <v>0</v>
      </c>
      <c r="AM113" s="233">
        <f>AG113</f>
        <v>1250000</v>
      </c>
      <c r="AN113" s="273" t="s">
        <v>294</v>
      </c>
    </row>
    <row r="114" spans="1:40" s="44" customFormat="1" ht="72.75" customHeight="1" x14ac:dyDescent="0.25">
      <c r="A114" s="112">
        <v>8</v>
      </c>
      <c r="B114" s="112">
        <v>0</v>
      </c>
      <c r="C114" s="112">
        <v>7</v>
      </c>
      <c r="D114" s="112">
        <v>0</v>
      </c>
      <c r="E114" s="112">
        <v>5</v>
      </c>
      <c r="F114" s="112">
        <v>0</v>
      </c>
      <c r="G114" s="112">
        <v>3</v>
      </c>
      <c r="H114" s="112">
        <v>1</v>
      </c>
      <c r="I114" s="112">
        <v>9</v>
      </c>
      <c r="J114" s="112">
        <v>2</v>
      </c>
      <c r="K114" s="112">
        <v>0</v>
      </c>
      <c r="L114" s="112">
        <v>2</v>
      </c>
      <c r="M114" s="112">
        <v>1</v>
      </c>
      <c r="N114" s="112">
        <v>9</v>
      </c>
      <c r="O114" s="112">
        <v>0</v>
      </c>
      <c r="P114" s="112">
        <v>0</v>
      </c>
      <c r="Q114" s="112">
        <v>3</v>
      </c>
      <c r="R114" s="112">
        <v>1</v>
      </c>
      <c r="S114" s="112">
        <v>9</v>
      </c>
      <c r="T114" s="112">
        <v>2</v>
      </c>
      <c r="U114" s="112">
        <v>1</v>
      </c>
      <c r="V114" s="112">
        <v>2</v>
      </c>
      <c r="W114" s="112">
        <v>2</v>
      </c>
      <c r="X114" s="112">
        <v>3</v>
      </c>
      <c r="Y114" s="112">
        <v>1</v>
      </c>
      <c r="Z114" s="112">
        <v>0</v>
      </c>
      <c r="AA114" s="112">
        <v>1</v>
      </c>
      <c r="AB114" s="117" t="s">
        <v>306</v>
      </c>
      <c r="AC114" s="114" t="s">
        <v>31</v>
      </c>
      <c r="AD114" s="115"/>
      <c r="AE114" s="115"/>
      <c r="AF114" s="115"/>
      <c r="AG114" s="181">
        <v>17</v>
      </c>
      <c r="AH114" s="181"/>
      <c r="AI114" s="181"/>
      <c r="AJ114" s="181"/>
      <c r="AK114" s="181"/>
      <c r="AL114" s="181"/>
      <c r="AM114" s="184">
        <v>17</v>
      </c>
      <c r="AN114" s="273" t="s">
        <v>294</v>
      </c>
    </row>
    <row r="115" spans="1:40" s="44" customFormat="1" ht="81.75" customHeight="1" x14ac:dyDescent="0.25">
      <c r="A115" s="112">
        <v>8</v>
      </c>
      <c r="B115" s="112">
        <v>0</v>
      </c>
      <c r="C115" s="112">
        <v>7</v>
      </c>
      <c r="D115" s="112">
        <v>0</v>
      </c>
      <c r="E115" s="112">
        <v>5</v>
      </c>
      <c r="F115" s="112">
        <v>0</v>
      </c>
      <c r="G115" s="112">
        <v>3</v>
      </c>
      <c r="H115" s="112">
        <v>1</v>
      </c>
      <c r="I115" s="112">
        <v>9</v>
      </c>
      <c r="J115" s="112">
        <v>2</v>
      </c>
      <c r="K115" s="112">
        <v>0</v>
      </c>
      <c r="L115" s="112">
        <v>2</v>
      </c>
      <c r="M115" s="112" t="s">
        <v>60</v>
      </c>
      <c r="N115" s="112">
        <v>9</v>
      </c>
      <c r="O115" s="112">
        <v>0</v>
      </c>
      <c r="P115" s="112">
        <v>0</v>
      </c>
      <c r="Q115" s="112">
        <v>4</v>
      </c>
      <c r="R115" s="112">
        <v>1</v>
      </c>
      <c r="S115" s="112">
        <v>9</v>
      </c>
      <c r="T115" s="112">
        <v>2</v>
      </c>
      <c r="U115" s="112">
        <v>1</v>
      </c>
      <c r="V115" s="112">
        <v>2</v>
      </c>
      <c r="W115" s="112">
        <v>2</v>
      </c>
      <c r="X115" s="112">
        <v>4</v>
      </c>
      <c r="Y115" s="112">
        <v>0</v>
      </c>
      <c r="Z115" s="112">
        <v>0</v>
      </c>
      <c r="AA115" s="112">
        <v>0</v>
      </c>
      <c r="AB115" s="117" t="s">
        <v>331</v>
      </c>
      <c r="AC115" s="114" t="s">
        <v>215</v>
      </c>
      <c r="AD115" s="115"/>
      <c r="AE115" s="115"/>
      <c r="AF115" s="115"/>
      <c r="AG115" s="232">
        <v>2015640</v>
      </c>
      <c r="AH115" s="232">
        <v>0</v>
      </c>
      <c r="AI115" s="232">
        <v>0</v>
      </c>
      <c r="AJ115" s="232">
        <v>0</v>
      </c>
      <c r="AK115" s="232">
        <v>0</v>
      </c>
      <c r="AL115" s="232">
        <v>0</v>
      </c>
      <c r="AM115" s="233">
        <f>AG115</f>
        <v>2015640</v>
      </c>
      <c r="AN115" s="273" t="s">
        <v>294</v>
      </c>
    </row>
    <row r="116" spans="1:40" s="44" customFormat="1" ht="33.75" customHeight="1" x14ac:dyDescent="0.25">
      <c r="A116" s="112">
        <v>8</v>
      </c>
      <c r="B116" s="112">
        <v>0</v>
      </c>
      <c r="C116" s="112">
        <v>7</v>
      </c>
      <c r="D116" s="112">
        <v>0</v>
      </c>
      <c r="E116" s="112">
        <v>5</v>
      </c>
      <c r="F116" s="112">
        <v>0</v>
      </c>
      <c r="G116" s="112">
        <v>3</v>
      </c>
      <c r="H116" s="112">
        <v>1</v>
      </c>
      <c r="I116" s="112">
        <v>9</v>
      </c>
      <c r="J116" s="112">
        <v>2</v>
      </c>
      <c r="K116" s="112">
        <v>0</v>
      </c>
      <c r="L116" s="112">
        <v>2</v>
      </c>
      <c r="M116" s="112" t="s">
        <v>60</v>
      </c>
      <c r="N116" s="112">
        <v>9</v>
      </c>
      <c r="O116" s="112">
        <v>0</v>
      </c>
      <c r="P116" s="112">
        <v>0</v>
      </c>
      <c r="Q116" s="112">
        <v>4</v>
      </c>
      <c r="R116" s="112">
        <v>1</v>
      </c>
      <c r="S116" s="112">
        <v>9</v>
      </c>
      <c r="T116" s="112">
        <v>2</v>
      </c>
      <c r="U116" s="112">
        <v>1</v>
      </c>
      <c r="V116" s="112">
        <v>2</v>
      </c>
      <c r="W116" s="112">
        <v>2</v>
      </c>
      <c r="X116" s="112">
        <v>4</v>
      </c>
      <c r="Y116" s="112">
        <v>0</v>
      </c>
      <c r="Z116" s="112">
        <v>0</v>
      </c>
      <c r="AA116" s="112">
        <v>1</v>
      </c>
      <c r="AB116" s="117" t="s">
        <v>308</v>
      </c>
      <c r="AC116" s="114" t="s">
        <v>31</v>
      </c>
      <c r="AD116" s="115"/>
      <c r="AE116" s="115"/>
      <c r="AF116" s="115"/>
      <c r="AG116" s="181">
        <v>1</v>
      </c>
      <c r="AH116" s="181"/>
      <c r="AI116" s="181"/>
      <c r="AJ116" s="181"/>
      <c r="AK116" s="181"/>
      <c r="AL116" s="181"/>
      <c r="AM116" s="184"/>
      <c r="AN116" s="273" t="s">
        <v>294</v>
      </c>
    </row>
    <row r="117" spans="1:40" s="47" customFormat="1" ht="76.5" customHeight="1" x14ac:dyDescent="0.25">
      <c r="A117" s="102">
        <v>8</v>
      </c>
      <c r="B117" s="102">
        <v>0</v>
      </c>
      <c r="C117" s="102">
        <v>7</v>
      </c>
      <c r="D117" s="102">
        <v>0</v>
      </c>
      <c r="E117" s="102">
        <v>5</v>
      </c>
      <c r="F117" s="102">
        <v>0</v>
      </c>
      <c r="G117" s="102">
        <v>3</v>
      </c>
      <c r="H117" s="102">
        <v>1</v>
      </c>
      <c r="I117" s="102">
        <v>9</v>
      </c>
      <c r="J117" s="102">
        <v>2</v>
      </c>
      <c r="K117" s="102">
        <v>0</v>
      </c>
      <c r="L117" s="102">
        <v>2</v>
      </c>
      <c r="M117" s="102">
        <v>1</v>
      </c>
      <c r="N117" s="102">
        <v>9</v>
      </c>
      <c r="O117" s="102">
        <v>0</v>
      </c>
      <c r="P117" s="102">
        <v>0</v>
      </c>
      <c r="Q117" s="102">
        <v>4</v>
      </c>
      <c r="R117" s="102">
        <v>1</v>
      </c>
      <c r="S117" s="102">
        <v>9</v>
      </c>
      <c r="T117" s="102">
        <v>2</v>
      </c>
      <c r="U117" s="102">
        <v>1</v>
      </c>
      <c r="V117" s="102">
        <v>2</v>
      </c>
      <c r="W117" s="102">
        <v>2</v>
      </c>
      <c r="X117" s="102">
        <v>4</v>
      </c>
      <c r="Y117" s="102">
        <v>0</v>
      </c>
      <c r="Z117" s="102">
        <v>0</v>
      </c>
      <c r="AA117" s="102">
        <v>0</v>
      </c>
      <c r="AB117" s="103" t="s">
        <v>334</v>
      </c>
      <c r="AC117" s="100" t="s">
        <v>215</v>
      </c>
      <c r="AD117" s="104"/>
      <c r="AE117" s="104"/>
      <c r="AF117" s="104"/>
      <c r="AG117" s="208">
        <v>1500000</v>
      </c>
      <c r="AH117" s="208">
        <v>0</v>
      </c>
      <c r="AI117" s="208">
        <v>0</v>
      </c>
      <c r="AJ117" s="208">
        <v>0</v>
      </c>
      <c r="AK117" s="208">
        <v>0</v>
      </c>
      <c r="AL117" s="208">
        <v>0</v>
      </c>
      <c r="AM117" s="209">
        <f>AG117</f>
        <v>1500000</v>
      </c>
      <c r="AN117" s="259" t="s">
        <v>294</v>
      </c>
    </row>
    <row r="118" spans="1:40" s="44" customFormat="1" ht="33.75" customHeight="1" x14ac:dyDescent="0.25">
      <c r="A118" s="112">
        <v>8</v>
      </c>
      <c r="B118" s="112">
        <v>0</v>
      </c>
      <c r="C118" s="112">
        <v>7</v>
      </c>
      <c r="D118" s="112">
        <v>0</v>
      </c>
      <c r="E118" s="112">
        <v>5</v>
      </c>
      <c r="F118" s="112">
        <v>0</v>
      </c>
      <c r="G118" s="112">
        <v>3</v>
      </c>
      <c r="H118" s="112">
        <v>1</v>
      </c>
      <c r="I118" s="112">
        <v>9</v>
      </c>
      <c r="J118" s="112">
        <v>2</v>
      </c>
      <c r="K118" s="112">
        <v>0</v>
      </c>
      <c r="L118" s="112">
        <v>2</v>
      </c>
      <c r="M118" s="112">
        <v>1</v>
      </c>
      <c r="N118" s="112">
        <v>9</v>
      </c>
      <c r="O118" s="112">
        <v>0</v>
      </c>
      <c r="P118" s="112">
        <v>0</v>
      </c>
      <c r="Q118" s="112">
        <v>4</v>
      </c>
      <c r="R118" s="112">
        <v>1</v>
      </c>
      <c r="S118" s="112">
        <v>9</v>
      </c>
      <c r="T118" s="112">
        <v>2</v>
      </c>
      <c r="U118" s="112">
        <v>1</v>
      </c>
      <c r="V118" s="112">
        <v>2</v>
      </c>
      <c r="W118" s="112">
        <v>2</v>
      </c>
      <c r="X118" s="112">
        <v>4</v>
      </c>
      <c r="Y118" s="112">
        <v>0</v>
      </c>
      <c r="Z118" s="112">
        <v>0</v>
      </c>
      <c r="AA118" s="112">
        <v>1</v>
      </c>
      <c r="AB118" s="117" t="s">
        <v>308</v>
      </c>
      <c r="AC118" s="114"/>
      <c r="AD118" s="115"/>
      <c r="AE118" s="115"/>
      <c r="AF118" s="115"/>
      <c r="AG118" s="181"/>
      <c r="AH118" s="181"/>
      <c r="AI118" s="181"/>
      <c r="AJ118" s="181"/>
      <c r="AK118" s="181"/>
      <c r="AL118" s="181"/>
      <c r="AM118" s="184"/>
      <c r="AN118" s="273" t="s">
        <v>294</v>
      </c>
    </row>
    <row r="119" spans="1:40" s="44" customFormat="1" ht="96" customHeight="1" x14ac:dyDescent="0.25">
      <c r="A119" s="112">
        <v>8</v>
      </c>
      <c r="B119" s="112">
        <v>0</v>
      </c>
      <c r="C119" s="112">
        <v>7</v>
      </c>
      <c r="D119" s="112">
        <v>0</v>
      </c>
      <c r="E119" s="112">
        <v>5</v>
      </c>
      <c r="F119" s="112">
        <v>0</v>
      </c>
      <c r="G119" s="112">
        <v>3</v>
      </c>
      <c r="H119" s="112">
        <v>1</v>
      </c>
      <c r="I119" s="112">
        <v>9</v>
      </c>
      <c r="J119" s="112">
        <v>2</v>
      </c>
      <c r="K119" s="112">
        <v>0</v>
      </c>
      <c r="L119" s="112">
        <v>2</v>
      </c>
      <c r="M119" s="112" t="s">
        <v>60</v>
      </c>
      <c r="N119" s="112">
        <v>9</v>
      </c>
      <c r="O119" s="112">
        <v>0</v>
      </c>
      <c r="P119" s="112">
        <v>0</v>
      </c>
      <c r="Q119" s="112">
        <v>5</v>
      </c>
      <c r="R119" s="112">
        <v>1</v>
      </c>
      <c r="S119" s="112">
        <v>9</v>
      </c>
      <c r="T119" s="112">
        <v>2</v>
      </c>
      <c r="U119" s="112">
        <v>1</v>
      </c>
      <c r="V119" s="112">
        <v>2</v>
      </c>
      <c r="W119" s="112">
        <v>2</v>
      </c>
      <c r="X119" s="112">
        <v>5</v>
      </c>
      <c r="Y119" s="112">
        <v>0</v>
      </c>
      <c r="Z119" s="112">
        <v>0</v>
      </c>
      <c r="AA119" s="112">
        <v>0</v>
      </c>
      <c r="AB119" s="117" t="s">
        <v>332</v>
      </c>
      <c r="AC119" s="114" t="s">
        <v>215</v>
      </c>
      <c r="AD119" s="115"/>
      <c r="AE119" s="115"/>
      <c r="AF119" s="115"/>
      <c r="AG119" s="232">
        <v>598568.67000000004</v>
      </c>
      <c r="AH119" s="232">
        <v>0</v>
      </c>
      <c r="AI119" s="232">
        <v>0</v>
      </c>
      <c r="AJ119" s="232">
        <v>0</v>
      </c>
      <c r="AK119" s="232">
        <v>0</v>
      </c>
      <c r="AL119" s="232">
        <v>0</v>
      </c>
      <c r="AM119" s="233">
        <f>AG119</f>
        <v>598568.67000000004</v>
      </c>
      <c r="AN119" s="273" t="s">
        <v>294</v>
      </c>
    </row>
    <row r="120" spans="1:40" s="44" customFormat="1" ht="33.75" customHeight="1" x14ac:dyDescent="0.25">
      <c r="A120" s="112">
        <v>8</v>
      </c>
      <c r="B120" s="112">
        <v>0</v>
      </c>
      <c r="C120" s="112">
        <v>7</v>
      </c>
      <c r="D120" s="112">
        <v>0</v>
      </c>
      <c r="E120" s="112">
        <v>5</v>
      </c>
      <c r="F120" s="112">
        <v>0</v>
      </c>
      <c r="G120" s="112">
        <v>3</v>
      </c>
      <c r="H120" s="112">
        <v>1</v>
      </c>
      <c r="I120" s="112">
        <v>9</v>
      </c>
      <c r="J120" s="112">
        <v>2</v>
      </c>
      <c r="K120" s="112">
        <v>0</v>
      </c>
      <c r="L120" s="112">
        <v>2</v>
      </c>
      <c r="M120" s="112" t="s">
        <v>60</v>
      </c>
      <c r="N120" s="112">
        <v>9</v>
      </c>
      <c r="O120" s="112">
        <v>0</v>
      </c>
      <c r="P120" s="112">
        <v>0</v>
      </c>
      <c r="Q120" s="112">
        <v>5</v>
      </c>
      <c r="R120" s="112">
        <v>1</v>
      </c>
      <c r="S120" s="112">
        <v>9</v>
      </c>
      <c r="T120" s="112">
        <v>2</v>
      </c>
      <c r="U120" s="112">
        <v>1</v>
      </c>
      <c r="V120" s="112">
        <v>2</v>
      </c>
      <c r="W120" s="112">
        <v>2</v>
      </c>
      <c r="X120" s="112">
        <v>5</v>
      </c>
      <c r="Y120" s="112">
        <v>0</v>
      </c>
      <c r="Z120" s="112">
        <v>0</v>
      </c>
      <c r="AA120" s="112">
        <v>1</v>
      </c>
      <c r="AB120" s="117" t="s">
        <v>307</v>
      </c>
      <c r="AC120" s="114" t="s">
        <v>279</v>
      </c>
      <c r="AD120" s="115"/>
      <c r="AE120" s="115"/>
      <c r="AF120" s="115"/>
      <c r="AG120" s="181">
        <v>600</v>
      </c>
      <c r="AH120" s="181"/>
      <c r="AI120" s="181"/>
      <c r="AJ120" s="181"/>
      <c r="AK120" s="181"/>
      <c r="AL120" s="181"/>
      <c r="AM120" s="184"/>
      <c r="AN120" s="273" t="s">
        <v>294</v>
      </c>
    </row>
    <row r="121" spans="1:40" s="44" customFormat="1" ht="60" customHeight="1" x14ac:dyDescent="0.25">
      <c r="A121" s="112">
        <v>8</v>
      </c>
      <c r="B121" s="112">
        <v>0</v>
      </c>
      <c r="C121" s="112">
        <v>7</v>
      </c>
      <c r="D121" s="112">
        <v>0</v>
      </c>
      <c r="E121" s="112">
        <v>5</v>
      </c>
      <c r="F121" s="112">
        <v>0</v>
      </c>
      <c r="G121" s="112">
        <v>3</v>
      </c>
      <c r="H121" s="112">
        <v>1</v>
      </c>
      <c r="I121" s="112">
        <v>9</v>
      </c>
      <c r="J121" s="112">
        <v>2</v>
      </c>
      <c r="K121" s="112">
        <v>0</v>
      </c>
      <c r="L121" s="112">
        <v>2</v>
      </c>
      <c r="M121" s="112">
        <v>2</v>
      </c>
      <c r="N121" s="112">
        <v>0</v>
      </c>
      <c r="O121" s="112">
        <v>0</v>
      </c>
      <c r="P121" s="112">
        <v>0</v>
      </c>
      <c r="Q121" s="112">
        <v>0</v>
      </c>
      <c r="R121" s="112">
        <v>1</v>
      </c>
      <c r="S121" s="112">
        <v>9</v>
      </c>
      <c r="T121" s="112">
        <v>2</v>
      </c>
      <c r="U121" s="112">
        <v>1</v>
      </c>
      <c r="V121" s="112">
        <v>2</v>
      </c>
      <c r="W121" s="112">
        <v>2</v>
      </c>
      <c r="X121" s="112">
        <v>2</v>
      </c>
      <c r="Y121" s="112">
        <v>0</v>
      </c>
      <c r="Z121" s="112">
        <v>0</v>
      </c>
      <c r="AA121" s="112">
        <v>0</v>
      </c>
      <c r="AB121" s="117" t="s">
        <v>203</v>
      </c>
      <c r="AC121" s="114" t="s">
        <v>280</v>
      </c>
      <c r="AD121" s="115"/>
      <c r="AE121" s="115"/>
      <c r="AF121" s="115"/>
      <c r="AG121" s="191">
        <v>1</v>
      </c>
      <c r="AH121" s="191">
        <v>1</v>
      </c>
      <c r="AI121" s="191">
        <v>1</v>
      </c>
      <c r="AJ121" s="191">
        <v>1</v>
      </c>
      <c r="AK121" s="191">
        <v>1</v>
      </c>
      <c r="AL121" s="191">
        <v>1</v>
      </c>
      <c r="AM121" s="184">
        <v>1</v>
      </c>
      <c r="AN121" s="273" t="s">
        <v>294</v>
      </c>
    </row>
    <row r="122" spans="1:40" s="44" customFormat="1" ht="78.75" customHeight="1" x14ac:dyDescent="0.25">
      <c r="A122" s="112">
        <v>8</v>
      </c>
      <c r="B122" s="112">
        <v>0</v>
      </c>
      <c r="C122" s="112">
        <v>7</v>
      </c>
      <c r="D122" s="112">
        <v>0</v>
      </c>
      <c r="E122" s="112">
        <v>5</v>
      </c>
      <c r="F122" s="112">
        <v>0</v>
      </c>
      <c r="G122" s="112">
        <v>3</v>
      </c>
      <c r="H122" s="112">
        <v>1</v>
      </c>
      <c r="I122" s="112">
        <v>9</v>
      </c>
      <c r="J122" s="112">
        <v>2</v>
      </c>
      <c r="K122" s="112">
        <v>0</v>
      </c>
      <c r="L122" s="112">
        <v>2</v>
      </c>
      <c r="M122" s="112">
        <v>1</v>
      </c>
      <c r="N122" s="112">
        <v>9</v>
      </c>
      <c r="O122" s="112">
        <v>0</v>
      </c>
      <c r="P122" s="112">
        <v>0</v>
      </c>
      <c r="Q122" s="112">
        <v>5</v>
      </c>
      <c r="R122" s="112">
        <v>1</v>
      </c>
      <c r="S122" s="112">
        <v>9</v>
      </c>
      <c r="T122" s="112">
        <v>2</v>
      </c>
      <c r="U122" s="112">
        <v>1</v>
      </c>
      <c r="V122" s="112">
        <v>2</v>
      </c>
      <c r="W122" s="112">
        <v>2</v>
      </c>
      <c r="X122" s="112">
        <v>5</v>
      </c>
      <c r="Y122" s="112">
        <v>1</v>
      </c>
      <c r="Z122" s="112">
        <v>0</v>
      </c>
      <c r="AA122" s="112">
        <v>0</v>
      </c>
      <c r="AB122" s="274" t="s">
        <v>333</v>
      </c>
      <c r="AC122" s="114" t="s">
        <v>215</v>
      </c>
      <c r="AD122" s="115"/>
      <c r="AE122" s="115"/>
      <c r="AF122" s="115"/>
      <c r="AG122" s="232">
        <v>603615</v>
      </c>
      <c r="AH122" s="232">
        <v>0</v>
      </c>
      <c r="AI122" s="232">
        <v>0</v>
      </c>
      <c r="AJ122" s="232">
        <v>0</v>
      </c>
      <c r="AK122" s="232">
        <v>0</v>
      </c>
      <c r="AL122" s="232">
        <v>0</v>
      </c>
      <c r="AM122" s="233">
        <f>AG122</f>
        <v>603615</v>
      </c>
      <c r="AN122" s="273" t="s">
        <v>294</v>
      </c>
    </row>
    <row r="123" spans="1:40" s="26" customFormat="1" ht="60" customHeight="1" x14ac:dyDescent="0.25">
      <c r="A123" s="112">
        <v>8</v>
      </c>
      <c r="B123" s="112">
        <v>0</v>
      </c>
      <c r="C123" s="112">
        <v>7</v>
      </c>
      <c r="D123" s="112">
        <v>0</v>
      </c>
      <c r="E123" s="112">
        <v>5</v>
      </c>
      <c r="F123" s="112">
        <v>0</v>
      </c>
      <c r="G123" s="112">
        <v>3</v>
      </c>
      <c r="H123" s="112">
        <v>1</v>
      </c>
      <c r="I123" s="112">
        <v>9</v>
      </c>
      <c r="J123" s="112">
        <v>2</v>
      </c>
      <c r="K123" s="112">
        <v>0</v>
      </c>
      <c r="L123" s="112">
        <v>2</v>
      </c>
      <c r="M123" s="112">
        <v>1</v>
      </c>
      <c r="N123" s="112">
        <v>9</v>
      </c>
      <c r="O123" s="112">
        <v>0</v>
      </c>
      <c r="P123" s="112">
        <v>0</v>
      </c>
      <c r="Q123" s="112">
        <v>5</v>
      </c>
      <c r="R123" s="112">
        <v>1</v>
      </c>
      <c r="S123" s="112">
        <v>9</v>
      </c>
      <c r="T123" s="112">
        <v>2</v>
      </c>
      <c r="U123" s="112">
        <v>1</v>
      </c>
      <c r="V123" s="112">
        <v>2</v>
      </c>
      <c r="W123" s="112">
        <v>2</v>
      </c>
      <c r="X123" s="112">
        <v>5</v>
      </c>
      <c r="Y123" s="112">
        <v>1</v>
      </c>
      <c r="Z123" s="112">
        <v>0</v>
      </c>
      <c r="AA123" s="112">
        <v>1</v>
      </c>
      <c r="AB123" s="103" t="s">
        <v>307</v>
      </c>
      <c r="AC123" s="100"/>
      <c r="AD123" s="104"/>
      <c r="AE123" s="104"/>
      <c r="AF123" s="104"/>
      <c r="AG123" s="180"/>
      <c r="AH123" s="180"/>
      <c r="AI123" s="180"/>
      <c r="AJ123" s="180"/>
      <c r="AK123" s="180"/>
      <c r="AL123" s="180"/>
      <c r="AM123" s="101"/>
      <c r="AN123" s="259" t="s">
        <v>294</v>
      </c>
    </row>
    <row r="124" spans="1:40" s="47" customFormat="1" ht="95.25" customHeight="1" x14ac:dyDescent="0.25">
      <c r="A124" s="102">
        <v>8</v>
      </c>
      <c r="B124" s="102">
        <v>0</v>
      </c>
      <c r="C124" s="102">
        <v>7</v>
      </c>
      <c r="D124" s="102">
        <v>0</v>
      </c>
      <c r="E124" s="102">
        <v>5</v>
      </c>
      <c r="F124" s="102">
        <v>0</v>
      </c>
      <c r="G124" s="102">
        <v>3</v>
      </c>
      <c r="H124" s="102">
        <v>1</v>
      </c>
      <c r="I124" s="102">
        <v>9</v>
      </c>
      <c r="J124" s="102">
        <v>2</v>
      </c>
      <c r="K124" s="102">
        <v>0</v>
      </c>
      <c r="L124" s="102">
        <v>2</v>
      </c>
      <c r="M124" s="102" t="s">
        <v>60</v>
      </c>
      <c r="N124" s="102">
        <v>9</v>
      </c>
      <c r="O124" s="102">
        <v>0</v>
      </c>
      <c r="P124" s="102">
        <v>0</v>
      </c>
      <c r="Q124" s="102">
        <v>6</v>
      </c>
      <c r="R124" s="102">
        <v>1</v>
      </c>
      <c r="S124" s="102">
        <v>9</v>
      </c>
      <c r="T124" s="102">
        <v>2</v>
      </c>
      <c r="U124" s="102">
        <v>1</v>
      </c>
      <c r="V124" s="102">
        <v>2</v>
      </c>
      <c r="W124" s="102">
        <v>2</v>
      </c>
      <c r="X124" s="102">
        <v>6</v>
      </c>
      <c r="Y124" s="102">
        <v>1</v>
      </c>
      <c r="Z124" s="102">
        <v>0</v>
      </c>
      <c r="AA124" s="102">
        <v>0</v>
      </c>
      <c r="AB124" s="265" t="s">
        <v>335</v>
      </c>
      <c r="AC124" s="100" t="s">
        <v>215</v>
      </c>
      <c r="AD124" s="104"/>
      <c r="AE124" s="104"/>
      <c r="AF124" s="104"/>
      <c r="AG124" s="208">
        <v>0</v>
      </c>
      <c r="AH124" s="208">
        <v>645797.51</v>
      </c>
      <c r="AI124" s="208">
        <v>0</v>
      </c>
      <c r="AJ124" s="208">
        <v>0</v>
      </c>
      <c r="AK124" s="208">
        <v>0</v>
      </c>
      <c r="AL124" s="208">
        <v>0</v>
      </c>
      <c r="AM124" s="209">
        <f>AH124</f>
        <v>645797.51</v>
      </c>
      <c r="AN124" s="259"/>
    </row>
    <row r="125" spans="1:40" s="47" customFormat="1" ht="60" customHeight="1" x14ac:dyDescent="0.25">
      <c r="A125" s="102">
        <v>8</v>
      </c>
      <c r="B125" s="102">
        <v>0</v>
      </c>
      <c r="C125" s="102">
        <v>7</v>
      </c>
      <c r="D125" s="102">
        <v>0</v>
      </c>
      <c r="E125" s="102">
        <v>5</v>
      </c>
      <c r="F125" s="102">
        <v>0</v>
      </c>
      <c r="G125" s="102">
        <v>3</v>
      </c>
      <c r="H125" s="102">
        <v>1</v>
      </c>
      <c r="I125" s="102">
        <v>9</v>
      </c>
      <c r="J125" s="102">
        <v>2</v>
      </c>
      <c r="K125" s="102">
        <v>0</v>
      </c>
      <c r="L125" s="102">
        <v>2</v>
      </c>
      <c r="M125" s="102" t="s">
        <v>60</v>
      </c>
      <c r="N125" s="102">
        <v>9</v>
      </c>
      <c r="O125" s="102">
        <v>0</v>
      </c>
      <c r="P125" s="102">
        <v>0</v>
      </c>
      <c r="Q125" s="102">
        <v>6</v>
      </c>
      <c r="R125" s="102">
        <v>1</v>
      </c>
      <c r="S125" s="102">
        <v>9</v>
      </c>
      <c r="T125" s="102">
        <v>2</v>
      </c>
      <c r="U125" s="102">
        <v>1</v>
      </c>
      <c r="V125" s="102">
        <v>2</v>
      </c>
      <c r="W125" s="102">
        <v>2</v>
      </c>
      <c r="X125" s="102">
        <v>6</v>
      </c>
      <c r="Y125" s="102">
        <v>1</v>
      </c>
      <c r="Z125" s="102">
        <v>0</v>
      </c>
      <c r="AA125" s="102">
        <v>1</v>
      </c>
      <c r="AB125" s="266" t="s">
        <v>216</v>
      </c>
      <c r="AC125" s="100"/>
      <c r="AD125" s="104"/>
      <c r="AE125" s="104"/>
      <c r="AF125" s="104"/>
      <c r="AG125" s="180"/>
      <c r="AH125" s="180"/>
      <c r="AI125" s="180"/>
      <c r="AJ125" s="180"/>
      <c r="AK125" s="180"/>
      <c r="AL125" s="180"/>
      <c r="AM125" s="101"/>
      <c r="AN125" s="259"/>
    </row>
    <row r="126" spans="1:40" s="47" customFormat="1" ht="94.5" customHeight="1" x14ac:dyDescent="0.25">
      <c r="A126" s="102">
        <v>8</v>
      </c>
      <c r="B126" s="102">
        <v>0</v>
      </c>
      <c r="C126" s="102">
        <v>7</v>
      </c>
      <c r="D126" s="102">
        <v>0</v>
      </c>
      <c r="E126" s="102">
        <v>5</v>
      </c>
      <c r="F126" s="102">
        <v>0</v>
      </c>
      <c r="G126" s="102">
        <v>3</v>
      </c>
      <c r="H126" s="102">
        <v>1</v>
      </c>
      <c r="I126" s="102">
        <v>9</v>
      </c>
      <c r="J126" s="102">
        <v>2</v>
      </c>
      <c r="K126" s="102">
        <v>0</v>
      </c>
      <c r="L126" s="102">
        <v>2</v>
      </c>
      <c r="M126" s="102" t="s">
        <v>60</v>
      </c>
      <c r="N126" s="102">
        <v>9</v>
      </c>
      <c r="O126" s="102">
        <v>0</v>
      </c>
      <c r="P126" s="102">
        <v>0</v>
      </c>
      <c r="Q126" s="102">
        <v>7</v>
      </c>
      <c r="R126" s="102">
        <v>1</v>
      </c>
      <c r="S126" s="102">
        <v>9</v>
      </c>
      <c r="T126" s="102">
        <v>2</v>
      </c>
      <c r="U126" s="102">
        <v>1</v>
      </c>
      <c r="V126" s="102">
        <v>2</v>
      </c>
      <c r="W126" s="102">
        <v>2</v>
      </c>
      <c r="X126" s="102">
        <v>7</v>
      </c>
      <c r="Y126" s="102">
        <v>1</v>
      </c>
      <c r="Z126" s="102">
        <v>0</v>
      </c>
      <c r="AA126" s="102">
        <v>0</v>
      </c>
      <c r="AB126" s="275" t="s">
        <v>336</v>
      </c>
      <c r="AC126" s="100" t="s">
        <v>215</v>
      </c>
      <c r="AD126" s="104"/>
      <c r="AE126" s="104"/>
      <c r="AF126" s="104"/>
      <c r="AG126" s="208">
        <v>0</v>
      </c>
      <c r="AH126" s="208">
        <v>126000</v>
      </c>
      <c r="AI126" s="208">
        <v>0</v>
      </c>
      <c r="AJ126" s="208">
        <v>0</v>
      </c>
      <c r="AK126" s="208">
        <v>0</v>
      </c>
      <c r="AL126" s="208">
        <v>0</v>
      </c>
      <c r="AM126" s="209">
        <f>AH126</f>
        <v>126000</v>
      </c>
      <c r="AN126" s="259"/>
    </row>
    <row r="127" spans="1:40" s="47" customFormat="1" ht="60" customHeight="1" x14ac:dyDescent="0.25">
      <c r="A127" s="102">
        <v>8</v>
      </c>
      <c r="B127" s="102">
        <v>0</v>
      </c>
      <c r="C127" s="102">
        <v>7</v>
      </c>
      <c r="D127" s="102">
        <v>0</v>
      </c>
      <c r="E127" s="102">
        <v>5</v>
      </c>
      <c r="F127" s="102">
        <v>0</v>
      </c>
      <c r="G127" s="102">
        <v>3</v>
      </c>
      <c r="H127" s="102">
        <v>1</v>
      </c>
      <c r="I127" s="102">
        <v>9</v>
      </c>
      <c r="J127" s="102">
        <v>2</v>
      </c>
      <c r="K127" s="102">
        <v>0</v>
      </c>
      <c r="L127" s="102">
        <v>2</v>
      </c>
      <c r="M127" s="102" t="s">
        <v>60</v>
      </c>
      <c r="N127" s="102">
        <v>9</v>
      </c>
      <c r="O127" s="102">
        <v>0</v>
      </c>
      <c r="P127" s="102">
        <v>0</v>
      </c>
      <c r="Q127" s="102">
        <v>7</v>
      </c>
      <c r="R127" s="102">
        <v>1</v>
      </c>
      <c r="S127" s="102">
        <v>9</v>
      </c>
      <c r="T127" s="102">
        <v>2</v>
      </c>
      <c r="U127" s="102">
        <v>1</v>
      </c>
      <c r="V127" s="102">
        <v>2</v>
      </c>
      <c r="W127" s="102">
        <v>2</v>
      </c>
      <c r="X127" s="102">
        <v>7</v>
      </c>
      <c r="Y127" s="102">
        <v>1</v>
      </c>
      <c r="Z127" s="102">
        <v>0</v>
      </c>
      <c r="AA127" s="102">
        <v>1</v>
      </c>
      <c r="AB127" s="266" t="s">
        <v>216</v>
      </c>
      <c r="AC127" s="100"/>
      <c r="AD127" s="104"/>
      <c r="AE127" s="104"/>
      <c r="AF127" s="104"/>
      <c r="AG127" s="180"/>
      <c r="AH127" s="180"/>
      <c r="AI127" s="180"/>
      <c r="AJ127" s="180"/>
      <c r="AK127" s="180"/>
      <c r="AL127" s="180"/>
      <c r="AM127" s="101"/>
      <c r="AN127" s="259"/>
    </row>
    <row r="128" spans="1:40" s="47" customFormat="1" ht="76.5" customHeight="1" x14ac:dyDescent="0.25">
      <c r="A128" s="102">
        <v>8</v>
      </c>
      <c r="B128" s="102">
        <v>0</v>
      </c>
      <c r="C128" s="102">
        <v>7</v>
      </c>
      <c r="D128" s="102">
        <v>0</v>
      </c>
      <c r="E128" s="102">
        <v>5</v>
      </c>
      <c r="F128" s="102">
        <v>0</v>
      </c>
      <c r="G128" s="102">
        <v>3</v>
      </c>
      <c r="H128" s="102">
        <v>1</v>
      </c>
      <c r="I128" s="102">
        <v>9</v>
      </c>
      <c r="J128" s="102">
        <v>2</v>
      </c>
      <c r="K128" s="102">
        <v>0</v>
      </c>
      <c r="L128" s="102">
        <v>2</v>
      </c>
      <c r="M128" s="102" t="s">
        <v>60</v>
      </c>
      <c r="N128" s="102">
        <v>9</v>
      </c>
      <c r="O128" s="102">
        <v>0</v>
      </c>
      <c r="P128" s="102">
        <v>0</v>
      </c>
      <c r="Q128" s="102">
        <v>8</v>
      </c>
      <c r="R128" s="102">
        <v>1</v>
      </c>
      <c r="S128" s="102">
        <v>9</v>
      </c>
      <c r="T128" s="102">
        <v>2</v>
      </c>
      <c r="U128" s="102">
        <v>1</v>
      </c>
      <c r="V128" s="102">
        <v>2</v>
      </c>
      <c r="W128" s="102">
        <v>2</v>
      </c>
      <c r="X128" s="102">
        <v>8</v>
      </c>
      <c r="Y128" s="102">
        <v>1</v>
      </c>
      <c r="Z128" s="102">
        <v>0</v>
      </c>
      <c r="AA128" s="102">
        <v>0</v>
      </c>
      <c r="AB128" s="275" t="s">
        <v>337</v>
      </c>
      <c r="AC128" s="100" t="s">
        <v>215</v>
      </c>
      <c r="AD128" s="104"/>
      <c r="AE128" s="104"/>
      <c r="AF128" s="104"/>
      <c r="AG128" s="208">
        <v>0</v>
      </c>
      <c r="AH128" s="208">
        <v>118000</v>
      </c>
      <c r="AI128" s="208">
        <v>0</v>
      </c>
      <c r="AJ128" s="208">
        <v>0</v>
      </c>
      <c r="AK128" s="208">
        <v>0</v>
      </c>
      <c r="AL128" s="208">
        <v>0</v>
      </c>
      <c r="AM128" s="209">
        <f>AH128</f>
        <v>118000</v>
      </c>
      <c r="AN128" s="259"/>
    </row>
    <row r="129" spans="1:40" s="47" customFormat="1" ht="60" customHeight="1" x14ac:dyDescent="0.25">
      <c r="A129" s="102">
        <v>8</v>
      </c>
      <c r="B129" s="102">
        <v>0</v>
      </c>
      <c r="C129" s="102">
        <v>7</v>
      </c>
      <c r="D129" s="102">
        <v>0</v>
      </c>
      <c r="E129" s="102">
        <v>5</v>
      </c>
      <c r="F129" s="102">
        <v>0</v>
      </c>
      <c r="G129" s="102">
        <v>3</v>
      </c>
      <c r="H129" s="102">
        <v>1</v>
      </c>
      <c r="I129" s="102">
        <v>9</v>
      </c>
      <c r="J129" s="102">
        <v>2</v>
      </c>
      <c r="K129" s="102">
        <v>0</v>
      </c>
      <c r="L129" s="102">
        <v>2</v>
      </c>
      <c r="M129" s="102" t="s">
        <v>60</v>
      </c>
      <c r="N129" s="102">
        <v>9</v>
      </c>
      <c r="O129" s="102">
        <v>0</v>
      </c>
      <c r="P129" s="102">
        <v>0</v>
      </c>
      <c r="Q129" s="102">
        <v>8</v>
      </c>
      <c r="R129" s="102">
        <v>1</v>
      </c>
      <c r="S129" s="102">
        <v>9</v>
      </c>
      <c r="T129" s="102">
        <v>2</v>
      </c>
      <c r="U129" s="102">
        <v>1</v>
      </c>
      <c r="V129" s="102">
        <v>2</v>
      </c>
      <c r="W129" s="102">
        <v>2</v>
      </c>
      <c r="X129" s="102">
        <v>8</v>
      </c>
      <c r="Y129" s="102">
        <v>1</v>
      </c>
      <c r="Z129" s="102">
        <v>0</v>
      </c>
      <c r="AA129" s="102">
        <v>1</v>
      </c>
      <c r="AB129" s="266" t="s">
        <v>216</v>
      </c>
      <c r="AC129" s="100"/>
      <c r="AD129" s="104"/>
      <c r="AE129" s="104"/>
      <c r="AF129" s="104"/>
      <c r="AG129" s="180"/>
      <c r="AH129" s="180"/>
      <c r="AI129" s="180"/>
      <c r="AJ129" s="180"/>
      <c r="AK129" s="180"/>
      <c r="AL129" s="180"/>
      <c r="AM129" s="101"/>
      <c r="AN129" s="259"/>
    </row>
    <row r="130" spans="1:40" s="47" customFormat="1" ht="86.25" customHeight="1" x14ac:dyDescent="0.25">
      <c r="A130" s="102">
        <v>8</v>
      </c>
      <c r="B130" s="102">
        <v>0</v>
      </c>
      <c r="C130" s="102">
        <v>7</v>
      </c>
      <c r="D130" s="102">
        <v>0</v>
      </c>
      <c r="E130" s="102">
        <v>5</v>
      </c>
      <c r="F130" s="102">
        <v>0</v>
      </c>
      <c r="G130" s="102">
        <v>3</v>
      </c>
      <c r="H130" s="102">
        <v>1</v>
      </c>
      <c r="I130" s="102">
        <v>9</v>
      </c>
      <c r="J130" s="102">
        <v>2</v>
      </c>
      <c r="K130" s="102">
        <v>0</v>
      </c>
      <c r="L130" s="102">
        <v>2</v>
      </c>
      <c r="M130" s="102" t="s">
        <v>60</v>
      </c>
      <c r="N130" s="102">
        <v>9</v>
      </c>
      <c r="O130" s="102">
        <v>0</v>
      </c>
      <c r="P130" s="102">
        <v>0</v>
      </c>
      <c r="Q130" s="102">
        <v>9</v>
      </c>
      <c r="R130" s="102">
        <v>1</v>
      </c>
      <c r="S130" s="102">
        <v>9</v>
      </c>
      <c r="T130" s="102">
        <v>2</v>
      </c>
      <c r="U130" s="102">
        <v>1</v>
      </c>
      <c r="V130" s="102">
        <v>2</v>
      </c>
      <c r="W130" s="102">
        <v>2</v>
      </c>
      <c r="X130" s="102">
        <v>9</v>
      </c>
      <c r="Y130" s="102">
        <v>1</v>
      </c>
      <c r="Z130" s="102">
        <v>0</v>
      </c>
      <c r="AA130" s="102">
        <v>0</v>
      </c>
      <c r="AB130" s="275" t="s">
        <v>338</v>
      </c>
      <c r="AC130" s="100" t="s">
        <v>215</v>
      </c>
      <c r="AD130" s="104"/>
      <c r="AE130" s="104"/>
      <c r="AF130" s="104"/>
      <c r="AG130" s="208">
        <v>0</v>
      </c>
      <c r="AH130" s="208">
        <v>126000</v>
      </c>
      <c r="AI130" s="208">
        <v>0</v>
      </c>
      <c r="AJ130" s="208">
        <v>0</v>
      </c>
      <c r="AK130" s="208">
        <v>0</v>
      </c>
      <c r="AL130" s="208">
        <v>0</v>
      </c>
      <c r="AM130" s="209">
        <f>AH130</f>
        <v>126000</v>
      </c>
      <c r="AN130" s="259"/>
    </row>
    <row r="131" spans="1:40" s="47" customFormat="1" ht="60" customHeight="1" x14ac:dyDescent="0.25">
      <c r="A131" s="102">
        <v>8</v>
      </c>
      <c r="B131" s="102">
        <v>0</v>
      </c>
      <c r="C131" s="102">
        <v>7</v>
      </c>
      <c r="D131" s="102">
        <v>0</v>
      </c>
      <c r="E131" s="102">
        <v>5</v>
      </c>
      <c r="F131" s="102">
        <v>0</v>
      </c>
      <c r="G131" s="102">
        <v>3</v>
      </c>
      <c r="H131" s="102">
        <v>1</v>
      </c>
      <c r="I131" s="102">
        <v>9</v>
      </c>
      <c r="J131" s="102">
        <v>2</v>
      </c>
      <c r="K131" s="102">
        <v>0</v>
      </c>
      <c r="L131" s="102">
        <v>2</v>
      </c>
      <c r="M131" s="102" t="s">
        <v>60</v>
      </c>
      <c r="N131" s="102">
        <v>9</v>
      </c>
      <c r="O131" s="102">
        <v>0</v>
      </c>
      <c r="P131" s="102">
        <v>0</v>
      </c>
      <c r="Q131" s="102">
        <v>9</v>
      </c>
      <c r="R131" s="102">
        <v>1</v>
      </c>
      <c r="S131" s="102">
        <v>9</v>
      </c>
      <c r="T131" s="102">
        <v>2</v>
      </c>
      <c r="U131" s="102">
        <v>1</v>
      </c>
      <c r="V131" s="102">
        <v>2</v>
      </c>
      <c r="W131" s="102">
        <v>2</v>
      </c>
      <c r="X131" s="102">
        <v>9</v>
      </c>
      <c r="Y131" s="102">
        <v>1</v>
      </c>
      <c r="Z131" s="102">
        <v>0</v>
      </c>
      <c r="AA131" s="102">
        <v>1</v>
      </c>
      <c r="AB131" s="266" t="s">
        <v>216</v>
      </c>
      <c r="AC131" s="100"/>
      <c r="AD131" s="104"/>
      <c r="AE131" s="104"/>
      <c r="AF131" s="104"/>
      <c r="AG131" s="180"/>
      <c r="AH131" s="180"/>
      <c r="AI131" s="180"/>
      <c r="AJ131" s="180"/>
      <c r="AK131" s="180"/>
      <c r="AL131" s="180"/>
      <c r="AM131" s="101"/>
      <c r="AN131" s="259"/>
    </row>
    <row r="132" spans="1:40" s="47" customFormat="1" ht="136.5" customHeight="1" x14ac:dyDescent="0.25">
      <c r="A132" s="102">
        <v>8</v>
      </c>
      <c r="B132" s="102">
        <v>0</v>
      </c>
      <c r="C132" s="102">
        <v>7</v>
      </c>
      <c r="D132" s="102">
        <v>0</v>
      </c>
      <c r="E132" s="102">
        <v>5</v>
      </c>
      <c r="F132" s="102">
        <v>0</v>
      </c>
      <c r="G132" s="102">
        <v>3</v>
      </c>
      <c r="H132" s="102">
        <v>1</v>
      </c>
      <c r="I132" s="102">
        <v>9</v>
      </c>
      <c r="J132" s="102">
        <v>2</v>
      </c>
      <c r="K132" s="102">
        <v>0</v>
      </c>
      <c r="L132" s="102">
        <v>2</v>
      </c>
      <c r="M132" s="102" t="s">
        <v>60</v>
      </c>
      <c r="N132" s="102">
        <v>9</v>
      </c>
      <c r="O132" s="102">
        <v>0</v>
      </c>
      <c r="P132" s="102">
        <v>1</v>
      </c>
      <c r="Q132" s="102">
        <v>0</v>
      </c>
      <c r="R132" s="102">
        <v>1</v>
      </c>
      <c r="S132" s="102">
        <v>9</v>
      </c>
      <c r="T132" s="102">
        <v>2</v>
      </c>
      <c r="U132" s="102">
        <v>1</v>
      </c>
      <c r="V132" s="102">
        <v>2</v>
      </c>
      <c r="W132" s="102">
        <v>2</v>
      </c>
      <c r="X132" s="102">
        <v>1</v>
      </c>
      <c r="Y132" s="102">
        <v>0</v>
      </c>
      <c r="Z132" s="102">
        <v>0</v>
      </c>
      <c r="AA132" s="102">
        <v>0</v>
      </c>
      <c r="AB132" s="275" t="s">
        <v>339</v>
      </c>
      <c r="AC132" s="100" t="s">
        <v>215</v>
      </c>
      <c r="AD132" s="104"/>
      <c r="AE132" s="104"/>
      <c r="AF132" s="104"/>
      <c r="AG132" s="208">
        <v>0</v>
      </c>
      <c r="AH132" s="208">
        <v>115197.75999999999</v>
      </c>
      <c r="AI132" s="208">
        <v>0</v>
      </c>
      <c r="AJ132" s="208">
        <v>0</v>
      </c>
      <c r="AK132" s="208">
        <v>0</v>
      </c>
      <c r="AL132" s="208">
        <v>0</v>
      </c>
      <c r="AM132" s="209">
        <f>AH132</f>
        <v>115197.75999999999</v>
      </c>
      <c r="AN132" s="259"/>
    </row>
    <row r="133" spans="1:40" s="47" customFormat="1" ht="60" customHeight="1" x14ac:dyDescent="0.25">
      <c r="A133" s="102">
        <v>8</v>
      </c>
      <c r="B133" s="102">
        <v>0</v>
      </c>
      <c r="C133" s="102">
        <v>7</v>
      </c>
      <c r="D133" s="102">
        <v>0</v>
      </c>
      <c r="E133" s="102">
        <v>5</v>
      </c>
      <c r="F133" s="102">
        <v>0</v>
      </c>
      <c r="G133" s="102">
        <v>3</v>
      </c>
      <c r="H133" s="102">
        <v>1</v>
      </c>
      <c r="I133" s="102">
        <v>9</v>
      </c>
      <c r="J133" s="102">
        <v>2</v>
      </c>
      <c r="K133" s="102">
        <v>0</v>
      </c>
      <c r="L133" s="102">
        <v>2</v>
      </c>
      <c r="M133" s="102" t="s">
        <v>60</v>
      </c>
      <c r="N133" s="102">
        <v>9</v>
      </c>
      <c r="O133" s="102">
        <v>0</v>
      </c>
      <c r="P133" s="102">
        <v>1</v>
      </c>
      <c r="Q133" s="102">
        <v>0</v>
      </c>
      <c r="R133" s="102">
        <v>1</v>
      </c>
      <c r="S133" s="102">
        <v>9</v>
      </c>
      <c r="T133" s="102">
        <v>2</v>
      </c>
      <c r="U133" s="102">
        <v>1</v>
      </c>
      <c r="V133" s="102">
        <v>2</v>
      </c>
      <c r="W133" s="102">
        <v>2</v>
      </c>
      <c r="X133" s="102">
        <v>1</v>
      </c>
      <c r="Y133" s="102">
        <v>0</v>
      </c>
      <c r="Z133" s="102">
        <v>0</v>
      </c>
      <c r="AA133" s="102">
        <v>1</v>
      </c>
      <c r="AB133" s="266" t="s">
        <v>216</v>
      </c>
      <c r="AC133" s="100"/>
      <c r="AD133" s="104"/>
      <c r="AE133" s="104"/>
      <c r="AF133" s="104"/>
      <c r="AG133" s="180"/>
      <c r="AH133" s="180"/>
      <c r="AI133" s="180"/>
      <c r="AJ133" s="180"/>
      <c r="AK133" s="180"/>
      <c r="AL133" s="180"/>
      <c r="AM133" s="101"/>
      <c r="AN133" s="259"/>
    </row>
    <row r="134" spans="1:40" s="47" customFormat="1" ht="117" customHeight="1" x14ac:dyDescent="0.25">
      <c r="A134" s="102">
        <v>8</v>
      </c>
      <c r="B134" s="102">
        <v>0</v>
      </c>
      <c r="C134" s="102">
        <v>7</v>
      </c>
      <c r="D134" s="102">
        <v>0</v>
      </c>
      <c r="E134" s="102">
        <v>5</v>
      </c>
      <c r="F134" s="102">
        <v>0</v>
      </c>
      <c r="G134" s="102">
        <v>3</v>
      </c>
      <c r="H134" s="102">
        <v>1</v>
      </c>
      <c r="I134" s="102">
        <v>9</v>
      </c>
      <c r="J134" s="102">
        <v>2</v>
      </c>
      <c r="K134" s="102">
        <v>0</v>
      </c>
      <c r="L134" s="102">
        <v>2</v>
      </c>
      <c r="M134" s="102" t="s">
        <v>60</v>
      </c>
      <c r="N134" s="102">
        <v>9</v>
      </c>
      <c r="O134" s="102">
        <v>0</v>
      </c>
      <c r="P134" s="102">
        <v>1</v>
      </c>
      <c r="Q134" s="102">
        <v>1</v>
      </c>
      <c r="R134" s="102">
        <v>1</v>
      </c>
      <c r="S134" s="102">
        <v>9</v>
      </c>
      <c r="T134" s="102">
        <v>2</v>
      </c>
      <c r="U134" s="102">
        <v>1</v>
      </c>
      <c r="V134" s="102">
        <v>2</v>
      </c>
      <c r="W134" s="102">
        <v>2</v>
      </c>
      <c r="X134" s="102">
        <v>1</v>
      </c>
      <c r="Y134" s="102">
        <v>1</v>
      </c>
      <c r="Z134" s="102">
        <v>0</v>
      </c>
      <c r="AA134" s="102">
        <v>0</v>
      </c>
      <c r="AB134" s="275" t="s">
        <v>340</v>
      </c>
      <c r="AC134" s="100" t="s">
        <v>215</v>
      </c>
      <c r="AD134" s="104"/>
      <c r="AE134" s="104"/>
      <c r="AF134" s="104"/>
      <c r="AG134" s="208">
        <v>0</v>
      </c>
      <c r="AH134" s="208">
        <v>101730.95</v>
      </c>
      <c r="AI134" s="208">
        <v>0</v>
      </c>
      <c r="AJ134" s="208">
        <v>0</v>
      </c>
      <c r="AK134" s="208">
        <v>0</v>
      </c>
      <c r="AL134" s="208">
        <v>0</v>
      </c>
      <c r="AM134" s="209">
        <f>AH134</f>
        <v>101730.95</v>
      </c>
      <c r="AN134" s="259"/>
    </row>
    <row r="135" spans="1:40" s="47" customFormat="1" ht="60" customHeight="1" x14ac:dyDescent="0.25">
      <c r="A135" s="102">
        <v>8</v>
      </c>
      <c r="B135" s="102">
        <v>0</v>
      </c>
      <c r="C135" s="102">
        <v>7</v>
      </c>
      <c r="D135" s="102">
        <v>0</v>
      </c>
      <c r="E135" s="102">
        <v>5</v>
      </c>
      <c r="F135" s="102">
        <v>0</v>
      </c>
      <c r="G135" s="102">
        <v>3</v>
      </c>
      <c r="H135" s="102">
        <v>1</v>
      </c>
      <c r="I135" s="102">
        <v>9</v>
      </c>
      <c r="J135" s="102">
        <v>2</v>
      </c>
      <c r="K135" s="102">
        <v>0</v>
      </c>
      <c r="L135" s="102">
        <v>2</v>
      </c>
      <c r="M135" s="102" t="s">
        <v>60</v>
      </c>
      <c r="N135" s="102">
        <v>9</v>
      </c>
      <c r="O135" s="102">
        <v>0</v>
      </c>
      <c r="P135" s="102">
        <v>1</v>
      </c>
      <c r="Q135" s="102">
        <v>1</v>
      </c>
      <c r="R135" s="102">
        <v>1</v>
      </c>
      <c r="S135" s="102">
        <v>9</v>
      </c>
      <c r="T135" s="102">
        <v>2</v>
      </c>
      <c r="U135" s="102">
        <v>1</v>
      </c>
      <c r="V135" s="102">
        <v>2</v>
      </c>
      <c r="W135" s="102">
        <v>2</v>
      </c>
      <c r="X135" s="102">
        <v>1</v>
      </c>
      <c r="Y135" s="102">
        <v>1</v>
      </c>
      <c r="Z135" s="102">
        <v>0</v>
      </c>
      <c r="AA135" s="102">
        <v>1</v>
      </c>
      <c r="AB135" s="266" t="s">
        <v>216</v>
      </c>
      <c r="AC135" s="100"/>
      <c r="AD135" s="104"/>
      <c r="AE135" s="104"/>
      <c r="AF135" s="104"/>
      <c r="AG135" s="180"/>
      <c r="AH135" s="180"/>
      <c r="AI135" s="180"/>
      <c r="AJ135" s="180"/>
      <c r="AK135" s="180"/>
      <c r="AL135" s="180"/>
      <c r="AM135" s="101"/>
      <c r="AN135" s="259"/>
    </row>
    <row r="136" spans="1:40" s="47" customFormat="1" ht="103.5" customHeight="1" x14ac:dyDescent="0.25">
      <c r="A136" s="102">
        <v>8</v>
      </c>
      <c r="B136" s="102">
        <v>0</v>
      </c>
      <c r="C136" s="102">
        <v>7</v>
      </c>
      <c r="D136" s="102">
        <v>0</v>
      </c>
      <c r="E136" s="102">
        <v>5</v>
      </c>
      <c r="F136" s="102">
        <v>0</v>
      </c>
      <c r="G136" s="102">
        <v>3</v>
      </c>
      <c r="H136" s="102">
        <v>1</v>
      </c>
      <c r="I136" s="102">
        <v>9</v>
      </c>
      <c r="J136" s="102">
        <v>2</v>
      </c>
      <c r="K136" s="102">
        <v>0</v>
      </c>
      <c r="L136" s="102">
        <v>2</v>
      </c>
      <c r="M136" s="102" t="s">
        <v>60</v>
      </c>
      <c r="N136" s="102">
        <v>9</v>
      </c>
      <c r="O136" s="102">
        <v>0</v>
      </c>
      <c r="P136" s="102">
        <v>1</v>
      </c>
      <c r="Q136" s="102">
        <v>2</v>
      </c>
      <c r="R136" s="102">
        <v>1</v>
      </c>
      <c r="S136" s="102">
        <v>9</v>
      </c>
      <c r="T136" s="102">
        <v>2</v>
      </c>
      <c r="U136" s="102">
        <v>1</v>
      </c>
      <c r="V136" s="102">
        <v>2</v>
      </c>
      <c r="W136" s="102">
        <v>2</v>
      </c>
      <c r="X136" s="102">
        <v>1</v>
      </c>
      <c r="Y136" s="102">
        <v>2</v>
      </c>
      <c r="Z136" s="102">
        <v>0</v>
      </c>
      <c r="AA136" s="102">
        <v>0</v>
      </c>
      <c r="AB136" s="275" t="s">
        <v>341</v>
      </c>
      <c r="AC136" s="100" t="s">
        <v>215</v>
      </c>
      <c r="AD136" s="104"/>
      <c r="AE136" s="104"/>
      <c r="AF136" s="104"/>
      <c r="AG136" s="208">
        <v>0</v>
      </c>
      <c r="AH136" s="208">
        <v>78729.179999999993</v>
      </c>
      <c r="AI136" s="208">
        <v>0</v>
      </c>
      <c r="AJ136" s="208">
        <v>0</v>
      </c>
      <c r="AK136" s="208">
        <v>0</v>
      </c>
      <c r="AL136" s="208">
        <v>0</v>
      </c>
      <c r="AM136" s="209">
        <f>AH136</f>
        <v>78729.179999999993</v>
      </c>
      <c r="AN136" s="259"/>
    </row>
    <row r="137" spans="1:40" s="47" customFormat="1" ht="60" customHeight="1" x14ac:dyDescent="0.25">
      <c r="A137" s="102">
        <v>8</v>
      </c>
      <c r="B137" s="102">
        <v>0</v>
      </c>
      <c r="C137" s="102">
        <v>7</v>
      </c>
      <c r="D137" s="102">
        <v>0</v>
      </c>
      <c r="E137" s="102">
        <v>5</v>
      </c>
      <c r="F137" s="102">
        <v>0</v>
      </c>
      <c r="G137" s="102">
        <v>3</v>
      </c>
      <c r="H137" s="102">
        <v>1</v>
      </c>
      <c r="I137" s="102">
        <v>9</v>
      </c>
      <c r="J137" s="102">
        <v>2</v>
      </c>
      <c r="K137" s="102">
        <v>0</v>
      </c>
      <c r="L137" s="102">
        <v>2</v>
      </c>
      <c r="M137" s="102" t="s">
        <v>60</v>
      </c>
      <c r="N137" s="102">
        <v>9</v>
      </c>
      <c r="O137" s="102">
        <v>0</v>
      </c>
      <c r="P137" s="102">
        <v>1</v>
      </c>
      <c r="Q137" s="102">
        <v>2</v>
      </c>
      <c r="R137" s="102">
        <v>1</v>
      </c>
      <c r="S137" s="102">
        <v>9</v>
      </c>
      <c r="T137" s="102">
        <v>2</v>
      </c>
      <c r="U137" s="102">
        <v>1</v>
      </c>
      <c r="V137" s="102">
        <v>2</v>
      </c>
      <c r="W137" s="102">
        <v>2</v>
      </c>
      <c r="X137" s="102">
        <v>1</v>
      </c>
      <c r="Y137" s="102">
        <v>2</v>
      </c>
      <c r="Z137" s="102">
        <v>0</v>
      </c>
      <c r="AA137" s="102">
        <v>1</v>
      </c>
      <c r="AB137" s="266" t="s">
        <v>216</v>
      </c>
      <c r="AC137" s="100"/>
      <c r="AD137" s="104"/>
      <c r="AE137" s="104"/>
      <c r="AF137" s="104"/>
      <c r="AG137" s="180"/>
      <c r="AH137" s="180"/>
      <c r="AI137" s="180"/>
      <c r="AJ137" s="180"/>
      <c r="AK137" s="180"/>
      <c r="AL137" s="180"/>
      <c r="AM137" s="101"/>
      <c r="AN137" s="259"/>
    </row>
    <row r="138" spans="1:40" s="47" customFormat="1" ht="92.25" customHeight="1" x14ac:dyDescent="0.25">
      <c r="A138" s="102">
        <v>8</v>
      </c>
      <c r="B138" s="102">
        <v>0</v>
      </c>
      <c r="C138" s="102">
        <v>7</v>
      </c>
      <c r="D138" s="102">
        <v>0</v>
      </c>
      <c r="E138" s="102">
        <v>5</v>
      </c>
      <c r="F138" s="102">
        <v>0</v>
      </c>
      <c r="G138" s="102">
        <v>3</v>
      </c>
      <c r="H138" s="102">
        <v>1</v>
      </c>
      <c r="I138" s="102">
        <v>9</v>
      </c>
      <c r="J138" s="102">
        <v>2</v>
      </c>
      <c r="K138" s="102">
        <v>0</v>
      </c>
      <c r="L138" s="102">
        <v>2</v>
      </c>
      <c r="M138" s="102" t="s">
        <v>60</v>
      </c>
      <c r="N138" s="102">
        <v>9</v>
      </c>
      <c r="O138" s="102">
        <v>0</v>
      </c>
      <c r="P138" s="102">
        <v>1</v>
      </c>
      <c r="Q138" s="102">
        <v>3</v>
      </c>
      <c r="R138" s="102">
        <v>1</v>
      </c>
      <c r="S138" s="102">
        <v>9</v>
      </c>
      <c r="T138" s="102">
        <v>2</v>
      </c>
      <c r="U138" s="102">
        <v>1</v>
      </c>
      <c r="V138" s="102">
        <v>2</v>
      </c>
      <c r="W138" s="102">
        <v>2</v>
      </c>
      <c r="X138" s="102">
        <v>1</v>
      </c>
      <c r="Y138" s="102">
        <v>3</v>
      </c>
      <c r="Z138" s="102">
        <v>0</v>
      </c>
      <c r="AA138" s="102">
        <v>0</v>
      </c>
      <c r="AB138" s="275" t="s">
        <v>342</v>
      </c>
      <c r="AC138" s="100" t="s">
        <v>215</v>
      </c>
      <c r="AD138" s="104"/>
      <c r="AE138" s="104"/>
      <c r="AF138" s="104"/>
      <c r="AG138" s="208">
        <v>0</v>
      </c>
      <c r="AH138" s="208">
        <v>150000</v>
      </c>
      <c r="AI138" s="208">
        <v>0</v>
      </c>
      <c r="AJ138" s="208">
        <v>0</v>
      </c>
      <c r="AK138" s="208">
        <v>0</v>
      </c>
      <c r="AL138" s="208">
        <v>0</v>
      </c>
      <c r="AM138" s="209">
        <f>AH138</f>
        <v>150000</v>
      </c>
      <c r="AN138" s="259"/>
    </row>
    <row r="139" spans="1:40" s="47" customFormat="1" ht="60" customHeight="1" x14ac:dyDescent="0.25">
      <c r="A139" s="102">
        <v>8</v>
      </c>
      <c r="B139" s="102">
        <v>0</v>
      </c>
      <c r="C139" s="102">
        <v>7</v>
      </c>
      <c r="D139" s="102">
        <v>0</v>
      </c>
      <c r="E139" s="102">
        <v>5</v>
      </c>
      <c r="F139" s="102">
        <v>0</v>
      </c>
      <c r="G139" s="102">
        <v>3</v>
      </c>
      <c r="H139" s="102">
        <v>1</v>
      </c>
      <c r="I139" s="102">
        <v>9</v>
      </c>
      <c r="J139" s="102">
        <v>2</v>
      </c>
      <c r="K139" s="102">
        <v>0</v>
      </c>
      <c r="L139" s="102">
        <v>2</v>
      </c>
      <c r="M139" s="102" t="s">
        <v>60</v>
      </c>
      <c r="N139" s="102">
        <v>9</v>
      </c>
      <c r="O139" s="102">
        <v>0</v>
      </c>
      <c r="P139" s="102">
        <v>1</v>
      </c>
      <c r="Q139" s="102">
        <v>3</v>
      </c>
      <c r="R139" s="102">
        <v>1</v>
      </c>
      <c r="S139" s="102">
        <v>9</v>
      </c>
      <c r="T139" s="102">
        <v>2</v>
      </c>
      <c r="U139" s="102">
        <v>1</v>
      </c>
      <c r="V139" s="102">
        <v>2</v>
      </c>
      <c r="W139" s="102">
        <v>2</v>
      </c>
      <c r="X139" s="102">
        <v>1</v>
      </c>
      <c r="Y139" s="102">
        <v>3</v>
      </c>
      <c r="Z139" s="102">
        <v>0</v>
      </c>
      <c r="AA139" s="102">
        <v>1</v>
      </c>
      <c r="AB139" s="266" t="s">
        <v>216</v>
      </c>
      <c r="AC139" s="100"/>
      <c r="AD139" s="104"/>
      <c r="AE139" s="104"/>
      <c r="AF139" s="104"/>
      <c r="AG139" s="180"/>
      <c r="AH139" s="180"/>
      <c r="AI139" s="180"/>
      <c r="AJ139" s="180"/>
      <c r="AK139" s="180"/>
      <c r="AL139" s="180"/>
      <c r="AM139" s="101"/>
      <c r="AN139" s="259"/>
    </row>
    <row r="140" spans="1:40" s="47" customFormat="1" ht="60" customHeight="1" x14ac:dyDescent="0.25">
      <c r="A140" s="102">
        <v>8</v>
      </c>
      <c r="B140" s="102">
        <v>0</v>
      </c>
      <c r="C140" s="102">
        <v>7</v>
      </c>
      <c r="D140" s="102">
        <v>1</v>
      </c>
      <c r="E140" s="102">
        <v>0</v>
      </c>
      <c r="F140" s="102">
        <v>0</v>
      </c>
      <c r="G140" s="102">
        <v>4</v>
      </c>
      <c r="H140" s="102">
        <v>1</v>
      </c>
      <c r="I140" s="102">
        <v>9</v>
      </c>
      <c r="J140" s="102">
        <v>3</v>
      </c>
      <c r="K140" s="102">
        <v>0</v>
      </c>
      <c r="L140" s="102">
        <v>0</v>
      </c>
      <c r="M140" s="102">
        <v>2</v>
      </c>
      <c r="N140" s="102">
        <v>0</v>
      </c>
      <c r="O140" s="102">
        <v>0</v>
      </c>
      <c r="P140" s="102">
        <v>0</v>
      </c>
      <c r="Q140" s="102">
        <v>0</v>
      </c>
      <c r="R140" s="102">
        <v>1</v>
      </c>
      <c r="S140" s="102">
        <v>9</v>
      </c>
      <c r="T140" s="102">
        <v>3</v>
      </c>
      <c r="U140" s="102">
        <v>0</v>
      </c>
      <c r="V140" s="102">
        <v>0</v>
      </c>
      <c r="W140" s="102">
        <v>0</v>
      </c>
      <c r="X140" s="102">
        <v>0</v>
      </c>
      <c r="Y140" s="102">
        <v>0</v>
      </c>
      <c r="Z140" s="102">
        <v>0</v>
      </c>
      <c r="AA140" s="102">
        <v>0</v>
      </c>
      <c r="AB140" s="264" t="s">
        <v>316</v>
      </c>
      <c r="AC140" s="100" t="s">
        <v>215</v>
      </c>
      <c r="AD140" s="104"/>
      <c r="AE140" s="104"/>
      <c r="AF140" s="104"/>
      <c r="AG140" s="208">
        <f>AG141</f>
        <v>130000</v>
      </c>
      <c r="AH140" s="208">
        <v>0</v>
      </c>
      <c r="AI140" s="208">
        <v>0</v>
      </c>
      <c r="AJ140" s="208">
        <v>0</v>
      </c>
      <c r="AK140" s="208">
        <v>0</v>
      </c>
      <c r="AL140" s="208">
        <v>0</v>
      </c>
      <c r="AM140" s="209">
        <f>AG140</f>
        <v>130000</v>
      </c>
      <c r="AN140" s="259" t="s">
        <v>313</v>
      </c>
    </row>
    <row r="141" spans="1:40" s="47" customFormat="1" ht="60" customHeight="1" x14ac:dyDescent="0.25">
      <c r="A141" s="102">
        <v>8</v>
      </c>
      <c r="B141" s="102">
        <v>0</v>
      </c>
      <c r="C141" s="102">
        <v>7</v>
      </c>
      <c r="D141" s="102">
        <v>1</v>
      </c>
      <c r="E141" s="102">
        <v>0</v>
      </c>
      <c r="F141" s="102">
        <v>0</v>
      </c>
      <c r="G141" s="102">
        <v>4</v>
      </c>
      <c r="H141" s="102">
        <v>1</v>
      </c>
      <c r="I141" s="102">
        <v>9</v>
      </c>
      <c r="J141" s="102">
        <v>3</v>
      </c>
      <c r="K141" s="102">
        <v>0</v>
      </c>
      <c r="L141" s="102">
        <v>1</v>
      </c>
      <c r="M141" s="102">
        <v>2</v>
      </c>
      <c r="N141" s="102">
        <v>0</v>
      </c>
      <c r="O141" s="102">
        <v>0</v>
      </c>
      <c r="P141" s="102">
        <v>0</v>
      </c>
      <c r="Q141" s="102">
        <v>0</v>
      </c>
      <c r="R141" s="102">
        <v>1</v>
      </c>
      <c r="S141" s="102">
        <v>9</v>
      </c>
      <c r="T141" s="102">
        <v>3</v>
      </c>
      <c r="U141" s="102">
        <v>1</v>
      </c>
      <c r="V141" s="102">
        <v>1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266" t="s">
        <v>317</v>
      </c>
      <c r="AC141" s="100" t="s">
        <v>215</v>
      </c>
      <c r="AD141" s="104"/>
      <c r="AE141" s="104"/>
      <c r="AF141" s="104"/>
      <c r="AG141" s="208">
        <f>AG142</f>
        <v>130000</v>
      </c>
      <c r="AH141" s="208">
        <v>0</v>
      </c>
      <c r="AI141" s="208">
        <v>0</v>
      </c>
      <c r="AJ141" s="208">
        <v>0</v>
      </c>
      <c r="AK141" s="208">
        <v>0</v>
      </c>
      <c r="AL141" s="208">
        <v>0</v>
      </c>
      <c r="AM141" s="209">
        <f>AG141</f>
        <v>130000</v>
      </c>
      <c r="AN141" s="259" t="s">
        <v>313</v>
      </c>
    </row>
    <row r="142" spans="1:40" s="47" customFormat="1" ht="60" customHeight="1" x14ac:dyDescent="0.25">
      <c r="A142" s="102">
        <v>8</v>
      </c>
      <c r="B142" s="102">
        <v>0</v>
      </c>
      <c r="C142" s="102">
        <v>7</v>
      </c>
      <c r="D142" s="102">
        <v>1</v>
      </c>
      <c r="E142" s="102">
        <v>0</v>
      </c>
      <c r="F142" s="102">
        <v>0</v>
      </c>
      <c r="G142" s="102">
        <v>4</v>
      </c>
      <c r="H142" s="102">
        <v>1</v>
      </c>
      <c r="I142" s="102">
        <v>9</v>
      </c>
      <c r="J142" s="102">
        <v>3</v>
      </c>
      <c r="K142" s="102">
        <v>0</v>
      </c>
      <c r="L142" s="102">
        <v>1</v>
      </c>
      <c r="M142" s="102">
        <v>2</v>
      </c>
      <c r="N142" s="102">
        <v>0</v>
      </c>
      <c r="O142" s="102">
        <v>1</v>
      </c>
      <c r="P142" s="102">
        <v>1</v>
      </c>
      <c r="Q142" s="102">
        <v>0</v>
      </c>
      <c r="R142" s="102">
        <v>1</v>
      </c>
      <c r="S142" s="102">
        <v>9</v>
      </c>
      <c r="T142" s="102">
        <v>3</v>
      </c>
      <c r="U142" s="102">
        <v>1</v>
      </c>
      <c r="V142" s="102">
        <v>1</v>
      </c>
      <c r="W142" s="102">
        <v>1</v>
      </c>
      <c r="X142" s="102">
        <v>1</v>
      </c>
      <c r="Y142" s="102">
        <v>0</v>
      </c>
      <c r="Z142" s="102">
        <v>0</v>
      </c>
      <c r="AA142" s="102">
        <v>0</v>
      </c>
      <c r="AB142" s="265" t="s">
        <v>318</v>
      </c>
      <c r="AC142" s="100" t="s">
        <v>215</v>
      </c>
      <c r="AD142" s="104"/>
      <c r="AE142" s="104"/>
      <c r="AF142" s="104"/>
      <c r="AG142" s="208">
        <v>130000</v>
      </c>
      <c r="AH142" s="208">
        <v>0</v>
      </c>
      <c r="AI142" s="208">
        <v>0</v>
      </c>
      <c r="AJ142" s="208">
        <v>0</v>
      </c>
      <c r="AK142" s="208">
        <v>0</v>
      </c>
      <c r="AL142" s="208">
        <v>0</v>
      </c>
      <c r="AM142" s="209">
        <f>AG142</f>
        <v>130000</v>
      </c>
      <c r="AN142" s="259" t="s">
        <v>313</v>
      </c>
    </row>
    <row r="143" spans="1:40" s="47" customFormat="1" ht="60" customHeight="1" x14ac:dyDescent="0.25">
      <c r="A143" s="102">
        <v>8</v>
      </c>
      <c r="B143" s="102">
        <v>0</v>
      </c>
      <c r="C143" s="102">
        <v>7</v>
      </c>
      <c r="D143" s="102">
        <v>1</v>
      </c>
      <c r="E143" s="102">
        <v>0</v>
      </c>
      <c r="F143" s="102">
        <v>0</v>
      </c>
      <c r="G143" s="102">
        <v>4</v>
      </c>
      <c r="H143" s="102">
        <v>1</v>
      </c>
      <c r="I143" s="102">
        <v>9</v>
      </c>
      <c r="J143" s="102">
        <v>3</v>
      </c>
      <c r="K143" s="102">
        <v>0</v>
      </c>
      <c r="L143" s="102">
        <v>1</v>
      </c>
      <c r="M143" s="102">
        <v>2</v>
      </c>
      <c r="N143" s="102">
        <v>0</v>
      </c>
      <c r="O143" s="102">
        <v>1</v>
      </c>
      <c r="P143" s="102">
        <v>1</v>
      </c>
      <c r="Q143" s="102">
        <v>0</v>
      </c>
      <c r="R143" s="102">
        <v>1</v>
      </c>
      <c r="S143" s="102">
        <v>9</v>
      </c>
      <c r="T143" s="102">
        <v>3</v>
      </c>
      <c r="U143" s="102">
        <v>1</v>
      </c>
      <c r="V143" s="102">
        <v>1</v>
      </c>
      <c r="W143" s="102">
        <v>1</v>
      </c>
      <c r="X143" s="102">
        <v>1</v>
      </c>
      <c r="Y143" s="102">
        <v>0</v>
      </c>
      <c r="Z143" s="102">
        <v>0</v>
      </c>
      <c r="AA143" s="102">
        <v>1</v>
      </c>
      <c r="AB143" s="266" t="s">
        <v>216</v>
      </c>
      <c r="AC143" s="100"/>
      <c r="AD143" s="104"/>
      <c r="AE143" s="104"/>
      <c r="AF143" s="104"/>
      <c r="AG143" s="180"/>
      <c r="AH143" s="180"/>
      <c r="AI143" s="180"/>
      <c r="AJ143" s="180"/>
      <c r="AK143" s="180"/>
      <c r="AL143" s="180"/>
      <c r="AM143" s="101"/>
      <c r="AN143" s="259"/>
    </row>
    <row r="144" spans="1:40" s="231" customFormat="1" ht="47.25" customHeight="1" x14ac:dyDescent="0.25">
      <c r="A144" s="193"/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227" t="s">
        <v>319</v>
      </c>
      <c r="AC144" s="228" t="s">
        <v>225</v>
      </c>
      <c r="AD144" s="228">
        <v>36700</v>
      </c>
      <c r="AE144" s="183"/>
      <c r="AF144" s="183"/>
      <c r="AG144" s="229"/>
      <c r="AH144" s="229"/>
      <c r="AI144" s="229"/>
      <c r="AJ144" s="229"/>
      <c r="AK144" s="229"/>
      <c r="AL144" s="229"/>
      <c r="AM144" s="230"/>
      <c r="AN144" s="230"/>
    </row>
    <row r="145" spans="1:40" s="26" customFormat="1" ht="33.75" customHeight="1" x14ac:dyDescent="0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216" t="s">
        <v>226</v>
      </c>
      <c r="AC145" s="213" t="s">
        <v>227</v>
      </c>
      <c r="AD145" s="217">
        <v>36700</v>
      </c>
      <c r="AE145" s="104"/>
      <c r="AF145" s="104"/>
      <c r="AG145" s="180"/>
      <c r="AH145" s="180"/>
      <c r="AI145" s="180"/>
      <c r="AJ145" s="180"/>
      <c r="AK145" s="180"/>
      <c r="AL145" s="180"/>
      <c r="AM145" s="177"/>
      <c r="AN145" s="177"/>
    </row>
    <row r="146" spans="1:40" s="26" customFormat="1" ht="33.75" customHeight="1" x14ac:dyDescent="0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216" t="s">
        <v>228</v>
      </c>
      <c r="AC146" s="213" t="s">
        <v>227</v>
      </c>
      <c r="AD146" s="217">
        <v>0</v>
      </c>
      <c r="AE146" s="104"/>
      <c r="AF146" s="104"/>
      <c r="AG146" s="180"/>
      <c r="AH146" s="180"/>
      <c r="AI146" s="180"/>
      <c r="AJ146" s="180"/>
      <c r="AK146" s="180"/>
      <c r="AL146" s="180"/>
      <c r="AM146" s="177"/>
      <c r="AN146" s="177"/>
    </row>
    <row r="147" spans="1:40" s="26" customFormat="1" ht="33.75" customHeight="1" x14ac:dyDescent="0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214" t="s">
        <v>229</v>
      </c>
      <c r="AC147" s="215" t="s">
        <v>230</v>
      </c>
      <c r="AD147" s="215">
        <v>0</v>
      </c>
      <c r="AE147" s="104"/>
      <c r="AF147" s="104"/>
      <c r="AG147" s="180"/>
      <c r="AH147" s="180"/>
      <c r="AI147" s="180"/>
      <c r="AJ147" s="180"/>
      <c r="AK147" s="180"/>
      <c r="AL147" s="180"/>
      <c r="AM147" s="177"/>
      <c r="AN147" s="177"/>
    </row>
    <row r="148" spans="1:40" s="26" customFormat="1" ht="33.75" customHeight="1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214" t="s">
        <v>231</v>
      </c>
      <c r="AC148" s="215" t="s">
        <v>227</v>
      </c>
      <c r="AD148" s="217">
        <v>0</v>
      </c>
      <c r="AE148" s="104"/>
      <c r="AF148" s="104"/>
      <c r="AG148" s="180"/>
      <c r="AH148" s="180"/>
      <c r="AI148" s="180"/>
      <c r="AJ148" s="180"/>
      <c r="AK148" s="180"/>
      <c r="AL148" s="180"/>
      <c r="AM148" s="177"/>
      <c r="AN148" s="177"/>
    </row>
    <row r="149" spans="1:40" s="26" customFormat="1" ht="33.75" customHeight="1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214" t="s">
        <v>232</v>
      </c>
      <c r="AC149" s="215" t="s">
        <v>233</v>
      </c>
      <c r="AD149" s="215">
        <v>2</v>
      </c>
      <c r="AE149" s="104"/>
      <c r="AF149" s="104"/>
      <c r="AG149" s="180"/>
      <c r="AH149" s="180"/>
      <c r="AI149" s="180"/>
      <c r="AJ149" s="180"/>
      <c r="AK149" s="180"/>
      <c r="AL149" s="180"/>
      <c r="AM149" s="177"/>
      <c r="AN149" s="177"/>
    </row>
    <row r="150" spans="1:40" s="26" customFormat="1" ht="33.75" customHeight="1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218" t="s">
        <v>234</v>
      </c>
      <c r="AC150" s="215" t="s">
        <v>227</v>
      </c>
      <c r="AD150" s="217">
        <v>0</v>
      </c>
      <c r="AE150" s="104"/>
      <c r="AF150" s="104"/>
      <c r="AG150" s="180"/>
      <c r="AH150" s="180"/>
      <c r="AI150" s="180"/>
      <c r="AJ150" s="180"/>
      <c r="AK150" s="180"/>
      <c r="AL150" s="180"/>
      <c r="AM150" s="177"/>
      <c r="AN150" s="177"/>
    </row>
    <row r="151" spans="1:40" s="196" customFormat="1" ht="25.5" x14ac:dyDescent="0.2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2"/>
      <c r="U151" s="212"/>
      <c r="V151" s="212"/>
      <c r="W151" s="212"/>
      <c r="X151" s="212"/>
      <c r="Y151" s="212"/>
      <c r="Z151" s="212"/>
      <c r="AA151" s="212"/>
      <c r="AB151" s="214" t="s">
        <v>235</v>
      </c>
      <c r="AC151" s="215" t="s">
        <v>233</v>
      </c>
      <c r="AD151" s="219">
        <v>3500</v>
      </c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</row>
    <row r="152" spans="1:40" s="196" customFormat="1" ht="25.5" x14ac:dyDescent="0.2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2"/>
      <c r="U152" s="212"/>
      <c r="V152" s="212"/>
      <c r="W152" s="212"/>
      <c r="X152" s="212"/>
      <c r="Y152" s="212"/>
      <c r="Z152" s="212"/>
      <c r="AA152" s="212"/>
      <c r="AB152" s="214" t="s">
        <v>236</v>
      </c>
      <c r="AC152" s="215" t="s">
        <v>233</v>
      </c>
      <c r="AD152" s="219">
        <v>0</v>
      </c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</row>
    <row r="153" spans="1:40" s="196" customFormat="1" ht="51" x14ac:dyDescent="0.2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2"/>
      <c r="U153" s="212"/>
      <c r="V153" s="212"/>
      <c r="W153" s="212"/>
      <c r="X153" s="212"/>
      <c r="Y153" s="212"/>
      <c r="Z153" s="212"/>
      <c r="AA153" s="212"/>
      <c r="AB153" s="223" t="s">
        <v>237</v>
      </c>
      <c r="AC153" s="220" t="s">
        <v>238</v>
      </c>
      <c r="AD153" s="219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</row>
    <row r="154" spans="1:40" s="196" customFormat="1" ht="25.5" x14ac:dyDescent="0.2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2"/>
      <c r="U154" s="212"/>
      <c r="V154" s="212"/>
      <c r="W154" s="212"/>
      <c r="X154" s="212"/>
      <c r="Y154" s="212"/>
      <c r="Z154" s="212"/>
      <c r="AA154" s="212"/>
      <c r="AB154" s="224" t="s">
        <v>239</v>
      </c>
      <c r="AC154" s="225" t="s">
        <v>233</v>
      </c>
      <c r="AD154" s="219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</row>
    <row r="155" spans="1:40" s="196" customFormat="1" ht="63.75" x14ac:dyDescent="0.2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2"/>
      <c r="U155" s="212"/>
      <c r="V155" s="212"/>
      <c r="W155" s="212"/>
      <c r="X155" s="212"/>
      <c r="Y155" s="212"/>
      <c r="Z155" s="212"/>
      <c r="AA155" s="212"/>
      <c r="AB155" s="224" t="s">
        <v>240</v>
      </c>
      <c r="AC155" s="225" t="s">
        <v>227</v>
      </c>
      <c r="AD155" s="219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</row>
    <row r="156" spans="1:40" s="196" customFormat="1" ht="25.5" x14ac:dyDescent="0.2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2"/>
      <c r="U156" s="212"/>
      <c r="V156" s="212"/>
      <c r="W156" s="212"/>
      <c r="X156" s="212"/>
      <c r="Y156" s="212"/>
      <c r="Z156" s="212"/>
      <c r="AA156" s="212"/>
      <c r="AB156" s="224" t="s">
        <v>241</v>
      </c>
      <c r="AC156" s="225" t="s">
        <v>233</v>
      </c>
      <c r="AD156" s="219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</row>
    <row r="157" spans="1:40" s="196" customFormat="1" ht="38.25" x14ac:dyDescent="0.2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2"/>
      <c r="U157" s="212"/>
      <c r="V157" s="212"/>
      <c r="W157" s="212"/>
      <c r="X157" s="212"/>
      <c r="Y157" s="212"/>
      <c r="Z157" s="212"/>
      <c r="AA157" s="212"/>
      <c r="AB157" s="226" t="s">
        <v>242</v>
      </c>
      <c r="AC157" s="222" t="s">
        <v>227</v>
      </c>
      <c r="AD157" s="219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</row>
    <row r="158" spans="1:40" s="196" customFormat="1" ht="51" x14ac:dyDescent="0.2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2"/>
      <c r="U158" s="212"/>
      <c r="V158" s="212"/>
      <c r="W158" s="212"/>
      <c r="X158" s="212"/>
      <c r="Y158" s="212"/>
      <c r="Z158" s="212"/>
      <c r="AA158" s="212"/>
      <c r="AB158" s="221" t="s">
        <v>243</v>
      </c>
      <c r="AC158" s="220" t="s">
        <v>238</v>
      </c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</row>
    <row r="159" spans="1:40" s="196" customFormat="1" ht="25.5" x14ac:dyDescent="0.2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2"/>
      <c r="U159" s="212"/>
      <c r="V159" s="212"/>
      <c r="W159" s="212"/>
      <c r="X159" s="212"/>
      <c r="Y159" s="212"/>
      <c r="Z159" s="212"/>
      <c r="AA159" s="212"/>
      <c r="AB159" s="223" t="s">
        <v>244</v>
      </c>
      <c r="AC159" s="220" t="s">
        <v>238</v>
      </c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</row>
    <row r="160" spans="1:40" s="196" customFormat="1" ht="38.25" x14ac:dyDescent="0.2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2"/>
      <c r="U160" s="212"/>
      <c r="V160" s="212"/>
      <c r="W160" s="212"/>
      <c r="X160" s="212"/>
      <c r="Y160" s="212"/>
      <c r="Z160" s="212"/>
      <c r="AA160" s="212"/>
      <c r="AB160" s="223" t="s">
        <v>245</v>
      </c>
      <c r="AC160" s="222" t="s">
        <v>233</v>
      </c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</row>
    <row r="161" spans="1:40" s="196" customFormat="1" ht="63.75" x14ac:dyDescent="0.2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2"/>
      <c r="U161" s="212"/>
      <c r="V161" s="212"/>
      <c r="W161" s="212"/>
      <c r="X161" s="212"/>
      <c r="Y161" s="212"/>
      <c r="Z161" s="212"/>
      <c r="AA161" s="212"/>
      <c r="AB161" s="223" t="s">
        <v>246</v>
      </c>
      <c r="AC161" s="222" t="s">
        <v>227</v>
      </c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</row>
    <row r="162" spans="1:40" s="196" customFormat="1" ht="51" x14ac:dyDescent="0.2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2"/>
      <c r="U162" s="212"/>
      <c r="V162" s="212"/>
      <c r="W162" s="212"/>
      <c r="X162" s="212"/>
      <c r="Y162" s="212"/>
      <c r="Z162" s="212"/>
      <c r="AA162" s="212"/>
      <c r="AB162" s="221" t="s">
        <v>247</v>
      </c>
      <c r="AC162" s="220" t="s">
        <v>233</v>
      </c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</row>
    <row r="163" spans="1:40" s="196" customFormat="1" x14ac:dyDescent="0.25">
      <c r="T163" s="197"/>
      <c r="U163" s="197"/>
      <c r="V163" s="197"/>
      <c r="W163" s="197"/>
      <c r="X163" s="197"/>
      <c r="Y163" s="197"/>
      <c r="Z163" s="197"/>
      <c r="AA163" s="197"/>
    </row>
    <row r="164" spans="1:40" s="196" customFormat="1" x14ac:dyDescent="0.25">
      <c r="T164" s="197"/>
      <c r="U164" s="197"/>
      <c r="V164" s="197"/>
      <c r="W164" s="197"/>
      <c r="X164" s="197"/>
      <c r="Y164" s="197"/>
      <c r="Z164" s="197"/>
      <c r="AA164" s="197"/>
    </row>
    <row r="165" spans="1:40" s="196" customFormat="1" x14ac:dyDescent="0.25">
      <c r="T165" s="197"/>
      <c r="U165" s="197"/>
      <c r="V165" s="197"/>
      <c r="W165" s="197"/>
      <c r="X165" s="197"/>
      <c r="Y165" s="197"/>
      <c r="Z165" s="197"/>
      <c r="AA165" s="197"/>
    </row>
    <row r="166" spans="1:40" s="196" customFormat="1" x14ac:dyDescent="0.25">
      <c r="T166" s="197"/>
      <c r="U166" s="197"/>
      <c r="V166" s="197"/>
      <c r="W166" s="197"/>
      <c r="X166" s="197"/>
      <c r="Y166" s="197"/>
      <c r="Z166" s="197"/>
      <c r="AA166" s="197"/>
    </row>
    <row r="167" spans="1:40" s="196" customFormat="1" x14ac:dyDescent="0.25">
      <c r="T167" s="197"/>
      <c r="U167" s="197"/>
      <c r="V167" s="197"/>
      <c r="W167" s="197"/>
      <c r="X167" s="197"/>
      <c r="Y167" s="197"/>
      <c r="Z167" s="197"/>
      <c r="AA167" s="197"/>
    </row>
    <row r="168" spans="1:40" s="196" customFormat="1" x14ac:dyDescent="0.25">
      <c r="T168" s="197"/>
      <c r="U168" s="197"/>
      <c r="V168" s="197"/>
      <c r="W168" s="197"/>
      <c r="X168" s="197"/>
      <c r="Y168" s="197"/>
      <c r="Z168" s="197"/>
      <c r="AA168" s="197"/>
    </row>
    <row r="169" spans="1:40" s="196" customFormat="1" x14ac:dyDescent="0.25">
      <c r="T169" s="197"/>
      <c r="U169" s="197"/>
      <c r="V169" s="197"/>
      <c r="W169" s="197"/>
      <c r="X169" s="197"/>
      <c r="Y169" s="197"/>
      <c r="Z169" s="197"/>
      <c r="AA169" s="197"/>
    </row>
    <row r="170" spans="1:40" s="196" customFormat="1" x14ac:dyDescent="0.25">
      <c r="T170" s="197"/>
      <c r="U170" s="197"/>
      <c r="V170" s="197"/>
      <c r="W170" s="197"/>
      <c r="X170" s="197"/>
      <c r="Y170" s="197"/>
      <c r="Z170" s="197"/>
      <c r="AA170" s="197"/>
    </row>
    <row r="171" spans="1:40" s="196" customFormat="1" x14ac:dyDescent="0.25">
      <c r="T171" s="197"/>
      <c r="U171" s="197"/>
      <c r="V171" s="197"/>
      <c r="W171" s="197"/>
      <c r="X171" s="197"/>
      <c r="Y171" s="197"/>
      <c r="Z171" s="197"/>
      <c r="AA171" s="197"/>
    </row>
    <row r="172" spans="1:40" s="196" customFormat="1" x14ac:dyDescent="0.25">
      <c r="T172" s="197"/>
      <c r="U172" s="197"/>
      <c r="V172" s="197"/>
      <c r="W172" s="197"/>
      <c r="X172" s="197"/>
      <c r="Y172" s="197"/>
      <c r="Z172" s="197"/>
      <c r="AA172" s="197"/>
    </row>
    <row r="173" spans="1:40" s="196" customFormat="1" x14ac:dyDescent="0.25">
      <c r="T173" s="197"/>
      <c r="U173" s="197"/>
      <c r="V173" s="197"/>
      <c r="W173" s="197"/>
      <c r="X173" s="197"/>
      <c r="Y173" s="197"/>
      <c r="Z173" s="197"/>
      <c r="AA173" s="197"/>
    </row>
    <row r="174" spans="1:40" s="196" customFormat="1" x14ac:dyDescent="0.25">
      <c r="T174" s="197"/>
      <c r="U174" s="197"/>
      <c r="V174" s="197"/>
      <c r="W174" s="197"/>
      <c r="X174" s="197"/>
      <c r="Y174" s="197"/>
      <c r="Z174" s="197"/>
      <c r="AA174" s="197"/>
    </row>
    <row r="175" spans="1:40" s="196" customFormat="1" x14ac:dyDescent="0.25">
      <c r="T175" s="197"/>
      <c r="U175" s="197"/>
      <c r="V175" s="197"/>
      <c r="W175" s="197"/>
      <c r="X175" s="197"/>
      <c r="Y175" s="197"/>
      <c r="Z175" s="197"/>
      <c r="AA175" s="197"/>
    </row>
    <row r="176" spans="1:40" s="196" customFormat="1" x14ac:dyDescent="0.25">
      <c r="T176" s="197"/>
      <c r="U176" s="197"/>
      <c r="V176" s="197"/>
      <c r="W176" s="197"/>
      <c r="X176" s="197"/>
      <c r="Y176" s="197"/>
      <c r="Z176" s="197"/>
      <c r="AA176" s="197"/>
    </row>
    <row r="177" spans="20:27" s="196" customFormat="1" x14ac:dyDescent="0.25">
      <c r="T177" s="197"/>
      <c r="U177" s="197"/>
      <c r="V177" s="197"/>
      <c r="W177" s="197"/>
      <c r="X177" s="197"/>
      <c r="Y177" s="197"/>
      <c r="Z177" s="197"/>
      <c r="AA177" s="197"/>
    </row>
    <row r="178" spans="20:27" s="196" customFormat="1" x14ac:dyDescent="0.25">
      <c r="T178" s="197"/>
      <c r="U178" s="197"/>
      <c r="V178" s="197"/>
      <c r="W178" s="197"/>
      <c r="X178" s="197"/>
      <c r="Y178" s="197"/>
      <c r="Z178" s="197"/>
      <c r="AA178" s="197"/>
    </row>
    <row r="179" spans="20:27" s="196" customFormat="1" x14ac:dyDescent="0.25">
      <c r="T179" s="197"/>
      <c r="U179" s="197"/>
      <c r="V179" s="197"/>
      <c r="W179" s="197"/>
      <c r="X179" s="197"/>
      <c r="Y179" s="197"/>
      <c r="Z179" s="197"/>
      <c r="AA179" s="197"/>
    </row>
    <row r="180" spans="20:27" s="196" customFormat="1" x14ac:dyDescent="0.25">
      <c r="T180" s="197"/>
      <c r="U180" s="197"/>
      <c r="V180" s="197"/>
      <c r="W180" s="197"/>
      <c r="X180" s="197"/>
      <c r="Y180" s="197"/>
      <c r="Z180" s="197"/>
      <c r="AA180" s="197"/>
    </row>
    <row r="181" spans="20:27" s="196" customFormat="1" x14ac:dyDescent="0.25">
      <c r="T181" s="197"/>
      <c r="U181" s="197"/>
      <c r="V181" s="197"/>
      <c r="W181" s="197"/>
      <c r="X181" s="197"/>
      <c r="Y181" s="197"/>
      <c r="Z181" s="197"/>
      <c r="AA181" s="197"/>
    </row>
    <row r="182" spans="20:27" s="196" customFormat="1" x14ac:dyDescent="0.25">
      <c r="T182" s="197"/>
      <c r="U182" s="197"/>
      <c r="V182" s="197"/>
      <c r="W182" s="197"/>
      <c r="X182" s="197"/>
      <c r="Y182" s="197"/>
      <c r="Z182" s="197"/>
      <c r="AA182" s="197"/>
    </row>
    <row r="183" spans="20:27" s="196" customFormat="1" x14ac:dyDescent="0.25">
      <c r="T183" s="197"/>
      <c r="U183" s="197"/>
      <c r="V183" s="197"/>
      <c r="W183" s="197"/>
      <c r="X183" s="197"/>
      <c r="Y183" s="197"/>
      <c r="Z183" s="197"/>
      <c r="AA183" s="197"/>
    </row>
    <row r="184" spans="20:27" s="196" customFormat="1" x14ac:dyDescent="0.25">
      <c r="T184" s="197"/>
      <c r="U184" s="197"/>
      <c r="V184" s="197"/>
      <c r="W184" s="197"/>
      <c r="X184" s="197"/>
      <c r="Y184" s="197"/>
      <c r="Z184" s="197"/>
      <c r="AA184" s="197"/>
    </row>
    <row r="185" spans="20:27" s="196" customFormat="1" x14ac:dyDescent="0.25">
      <c r="T185" s="197"/>
      <c r="U185" s="197"/>
      <c r="V185" s="197"/>
      <c r="W185" s="197"/>
      <c r="X185" s="197"/>
      <c r="Y185" s="197"/>
      <c r="Z185" s="197"/>
      <c r="AA185" s="197"/>
    </row>
    <row r="186" spans="20:27" s="196" customFormat="1" x14ac:dyDescent="0.25">
      <c r="T186" s="197"/>
      <c r="U186" s="197"/>
      <c r="V186" s="197"/>
      <c r="W186" s="197"/>
      <c r="X186" s="197"/>
      <c r="Y186" s="197"/>
      <c r="Z186" s="197"/>
      <c r="AA186" s="197"/>
    </row>
    <row r="187" spans="20:27" s="196" customFormat="1" x14ac:dyDescent="0.25">
      <c r="T187" s="197"/>
      <c r="U187" s="197"/>
      <c r="V187" s="197"/>
      <c r="W187" s="197"/>
      <c r="X187" s="197"/>
      <c r="Y187" s="197"/>
      <c r="Z187" s="197"/>
      <c r="AA187" s="197"/>
    </row>
    <row r="188" spans="20:27" s="196" customFormat="1" x14ac:dyDescent="0.25">
      <c r="T188" s="197"/>
      <c r="U188" s="197"/>
      <c r="V188" s="197"/>
      <c r="W188" s="197"/>
      <c r="X188" s="197"/>
      <c r="Y188" s="197"/>
      <c r="Z188" s="197"/>
      <c r="AA188" s="197"/>
    </row>
    <row r="189" spans="20:27" s="196" customFormat="1" x14ac:dyDescent="0.25">
      <c r="T189" s="197"/>
      <c r="U189" s="197"/>
      <c r="V189" s="197"/>
      <c r="W189" s="197"/>
      <c r="X189" s="197"/>
      <c r="Y189" s="197"/>
      <c r="Z189" s="197"/>
      <c r="AA189" s="197"/>
    </row>
    <row r="190" spans="20:27" s="196" customFormat="1" x14ac:dyDescent="0.25">
      <c r="T190" s="197"/>
      <c r="U190" s="197"/>
      <c r="V190" s="197"/>
      <c r="W190" s="197"/>
      <c r="X190" s="197"/>
      <c r="Y190" s="197"/>
      <c r="Z190" s="197"/>
      <c r="AA190" s="197"/>
    </row>
    <row r="191" spans="20:27" s="196" customFormat="1" x14ac:dyDescent="0.25">
      <c r="T191" s="197"/>
      <c r="U191" s="197"/>
      <c r="V191" s="197"/>
      <c r="W191" s="197"/>
      <c r="X191" s="197"/>
      <c r="Y191" s="197"/>
      <c r="Z191" s="197"/>
      <c r="AA191" s="197"/>
    </row>
    <row r="192" spans="20:27" s="196" customFormat="1" x14ac:dyDescent="0.25">
      <c r="T192" s="197"/>
      <c r="U192" s="197"/>
      <c r="V192" s="197"/>
      <c r="W192" s="197"/>
      <c r="X192" s="197"/>
      <c r="Y192" s="197"/>
      <c r="Z192" s="197"/>
      <c r="AA192" s="197"/>
    </row>
    <row r="193" spans="20:27" s="196" customFormat="1" x14ac:dyDescent="0.25">
      <c r="T193" s="197"/>
      <c r="U193" s="197"/>
      <c r="V193" s="197"/>
      <c r="W193" s="197"/>
      <c r="X193" s="197"/>
      <c r="Y193" s="197"/>
      <c r="Z193" s="197"/>
      <c r="AA193" s="197"/>
    </row>
    <row r="194" spans="20:27" s="196" customFormat="1" x14ac:dyDescent="0.25">
      <c r="T194" s="197"/>
      <c r="U194" s="197"/>
      <c r="V194" s="197"/>
      <c r="W194" s="197"/>
      <c r="X194" s="197"/>
      <c r="Y194" s="197"/>
      <c r="Z194" s="197"/>
      <c r="AA194" s="197"/>
    </row>
    <row r="195" spans="20:27" s="196" customFormat="1" x14ac:dyDescent="0.25">
      <c r="T195" s="197"/>
      <c r="U195" s="197"/>
      <c r="V195" s="197"/>
      <c r="W195" s="197"/>
      <c r="X195" s="197"/>
      <c r="Y195" s="197"/>
      <c r="Z195" s="197"/>
      <c r="AA195" s="197"/>
    </row>
    <row r="196" spans="20:27" s="196" customFormat="1" x14ac:dyDescent="0.25">
      <c r="T196" s="197"/>
      <c r="U196" s="197"/>
      <c r="V196" s="197"/>
      <c r="W196" s="197"/>
      <c r="X196" s="197"/>
      <c r="Y196" s="197"/>
      <c r="Z196" s="197"/>
      <c r="AA196" s="197"/>
    </row>
    <row r="197" spans="20:27" s="196" customFormat="1" x14ac:dyDescent="0.25">
      <c r="T197" s="197"/>
      <c r="U197" s="197"/>
      <c r="V197" s="197"/>
      <c r="W197" s="197"/>
      <c r="X197" s="197"/>
      <c r="Y197" s="197"/>
      <c r="Z197" s="197"/>
      <c r="AA197" s="197"/>
    </row>
    <row r="198" spans="20:27" s="196" customFormat="1" x14ac:dyDescent="0.25">
      <c r="T198" s="197"/>
      <c r="U198" s="197"/>
      <c r="V198" s="197"/>
      <c r="W198" s="197"/>
      <c r="X198" s="197"/>
      <c r="Y198" s="197"/>
      <c r="Z198" s="197"/>
      <c r="AA198" s="197"/>
    </row>
    <row r="199" spans="20:27" s="196" customFormat="1" x14ac:dyDescent="0.25">
      <c r="T199" s="197"/>
      <c r="U199" s="197"/>
      <c r="V199" s="197"/>
      <c r="W199" s="197"/>
      <c r="X199" s="197"/>
      <c r="Y199" s="197"/>
      <c r="Z199" s="197"/>
      <c r="AA199" s="197"/>
    </row>
    <row r="200" spans="20:27" s="196" customFormat="1" x14ac:dyDescent="0.25">
      <c r="T200" s="197"/>
      <c r="U200" s="197"/>
      <c r="V200" s="197"/>
      <c r="W200" s="197"/>
      <c r="X200" s="197"/>
      <c r="Y200" s="197"/>
      <c r="Z200" s="197"/>
      <c r="AA200" s="197"/>
    </row>
    <row r="201" spans="20:27" s="196" customFormat="1" x14ac:dyDescent="0.25">
      <c r="T201" s="197"/>
      <c r="U201" s="197"/>
      <c r="V201" s="197"/>
      <c r="W201" s="197"/>
      <c r="X201" s="197"/>
      <c r="Y201" s="197"/>
      <c r="Z201" s="197"/>
      <c r="AA201" s="197"/>
    </row>
    <row r="202" spans="20:27" s="196" customFormat="1" x14ac:dyDescent="0.25">
      <c r="T202" s="197"/>
      <c r="U202" s="197"/>
      <c r="V202" s="197"/>
      <c r="W202" s="197"/>
      <c r="X202" s="197"/>
      <c r="Y202" s="197"/>
      <c r="Z202" s="197"/>
      <c r="AA202" s="197"/>
    </row>
    <row r="203" spans="20:27" s="196" customFormat="1" x14ac:dyDescent="0.25">
      <c r="T203" s="197"/>
      <c r="U203" s="197"/>
      <c r="V203" s="197"/>
      <c r="W203" s="197"/>
      <c r="X203" s="197"/>
      <c r="Y203" s="197"/>
      <c r="Z203" s="197"/>
      <c r="AA203" s="197"/>
    </row>
    <row r="204" spans="20:27" s="196" customFormat="1" x14ac:dyDescent="0.25">
      <c r="T204" s="197"/>
      <c r="U204" s="197"/>
      <c r="V204" s="197"/>
      <c r="W204" s="197"/>
      <c r="X204" s="197"/>
      <c r="Y204" s="197"/>
      <c r="Z204" s="197"/>
      <c r="AA204" s="197"/>
    </row>
    <row r="205" spans="20:27" s="196" customFormat="1" x14ac:dyDescent="0.25">
      <c r="T205" s="197"/>
      <c r="U205" s="197"/>
      <c r="V205" s="197"/>
      <c r="W205" s="197"/>
      <c r="X205" s="197"/>
      <c r="Y205" s="197"/>
      <c r="Z205" s="197"/>
      <c r="AA205" s="197"/>
    </row>
    <row r="206" spans="20:27" s="196" customFormat="1" x14ac:dyDescent="0.25">
      <c r="T206" s="197"/>
      <c r="U206" s="197"/>
      <c r="V206" s="197"/>
      <c r="W206" s="197"/>
      <c r="X206" s="197"/>
      <c r="Y206" s="197"/>
      <c r="Z206" s="197"/>
      <c r="AA206" s="197"/>
    </row>
    <row r="207" spans="20:27" s="196" customFormat="1" x14ac:dyDescent="0.25">
      <c r="T207" s="197"/>
      <c r="U207" s="197"/>
      <c r="V207" s="197"/>
      <c r="W207" s="197"/>
      <c r="X207" s="197"/>
      <c r="Y207" s="197"/>
      <c r="Z207" s="197"/>
      <c r="AA207" s="197"/>
    </row>
    <row r="208" spans="20:27" s="196" customFormat="1" x14ac:dyDescent="0.25">
      <c r="T208" s="197"/>
      <c r="U208" s="197"/>
      <c r="V208" s="197"/>
      <c r="W208" s="197"/>
      <c r="X208" s="197"/>
      <c r="Y208" s="197"/>
      <c r="Z208" s="197"/>
      <c r="AA208" s="197"/>
    </row>
    <row r="209" spans="20:27" s="196" customFormat="1" x14ac:dyDescent="0.25">
      <c r="T209" s="197"/>
      <c r="U209" s="197"/>
      <c r="V209" s="197"/>
      <c r="W209" s="197"/>
      <c r="X209" s="197"/>
      <c r="Y209" s="197"/>
      <c r="Z209" s="197"/>
      <c r="AA209" s="197"/>
    </row>
    <row r="210" spans="20:27" s="196" customFormat="1" x14ac:dyDescent="0.25">
      <c r="T210" s="197"/>
      <c r="U210" s="197"/>
      <c r="V210" s="197"/>
      <c r="W210" s="197"/>
      <c r="X210" s="197"/>
      <c r="Y210" s="197"/>
      <c r="Z210" s="197"/>
      <c r="AA210" s="197"/>
    </row>
    <row r="211" spans="20:27" s="196" customFormat="1" x14ac:dyDescent="0.25">
      <c r="T211" s="197"/>
      <c r="U211" s="197"/>
      <c r="V211" s="197"/>
      <c r="W211" s="197"/>
      <c r="X211" s="197"/>
      <c r="Y211" s="197"/>
      <c r="Z211" s="197"/>
      <c r="AA211" s="197"/>
    </row>
    <row r="212" spans="20:27" s="196" customFormat="1" x14ac:dyDescent="0.25">
      <c r="T212" s="197"/>
      <c r="U212" s="197"/>
      <c r="V212" s="197"/>
      <c r="W212" s="197"/>
      <c r="X212" s="197"/>
      <c r="Y212" s="197"/>
      <c r="Z212" s="197"/>
      <c r="AA212" s="197"/>
    </row>
    <row r="213" spans="20:27" s="196" customFormat="1" x14ac:dyDescent="0.25">
      <c r="T213" s="197"/>
      <c r="U213" s="197"/>
      <c r="V213" s="197"/>
      <c r="W213" s="197"/>
      <c r="X213" s="197"/>
      <c r="Y213" s="197"/>
      <c r="Z213" s="197"/>
      <c r="AA213" s="197"/>
    </row>
    <row r="214" spans="20:27" s="196" customFormat="1" x14ac:dyDescent="0.25">
      <c r="T214" s="197"/>
      <c r="U214" s="197"/>
      <c r="V214" s="197"/>
      <c r="W214" s="197"/>
      <c r="X214" s="197"/>
      <c r="Y214" s="197"/>
      <c r="Z214" s="197"/>
      <c r="AA214" s="197"/>
    </row>
    <row r="215" spans="20:27" s="196" customFormat="1" x14ac:dyDescent="0.25">
      <c r="T215" s="197"/>
      <c r="U215" s="197"/>
      <c r="V215" s="197"/>
      <c r="W215" s="197"/>
      <c r="X215" s="197"/>
      <c r="Y215" s="197"/>
      <c r="Z215" s="197"/>
      <c r="AA215" s="197"/>
    </row>
    <row r="216" spans="20:27" s="196" customFormat="1" x14ac:dyDescent="0.25">
      <c r="T216" s="197"/>
      <c r="U216" s="197"/>
      <c r="V216" s="197"/>
      <c r="W216" s="197"/>
      <c r="X216" s="197"/>
      <c r="Y216" s="197"/>
      <c r="Z216" s="197"/>
      <c r="AA216" s="197"/>
    </row>
    <row r="217" spans="20:27" s="196" customFormat="1" x14ac:dyDescent="0.25">
      <c r="T217" s="197"/>
      <c r="U217" s="197"/>
      <c r="V217" s="197"/>
      <c r="W217" s="197"/>
      <c r="X217" s="197"/>
      <c r="Y217" s="197"/>
      <c r="Z217" s="197"/>
      <c r="AA217" s="197"/>
    </row>
    <row r="218" spans="20:27" s="196" customFormat="1" x14ac:dyDescent="0.25">
      <c r="T218" s="197"/>
      <c r="U218" s="197"/>
      <c r="V218" s="197"/>
      <c r="W218" s="197"/>
      <c r="X218" s="197"/>
      <c r="Y218" s="197"/>
      <c r="Z218" s="197"/>
      <c r="AA218" s="197"/>
    </row>
    <row r="219" spans="20:27" s="196" customFormat="1" x14ac:dyDescent="0.25">
      <c r="T219" s="197"/>
      <c r="U219" s="197"/>
      <c r="V219" s="197"/>
      <c r="W219" s="197"/>
      <c r="X219" s="197"/>
      <c r="Y219" s="197"/>
      <c r="Z219" s="197"/>
      <c r="AA219" s="197"/>
    </row>
    <row r="220" spans="20:27" s="196" customFormat="1" x14ac:dyDescent="0.25">
      <c r="T220" s="197"/>
      <c r="U220" s="197"/>
      <c r="V220" s="197"/>
      <c r="W220" s="197"/>
      <c r="X220" s="197"/>
      <c r="Y220" s="197"/>
      <c r="Z220" s="197"/>
      <c r="AA220" s="197"/>
    </row>
    <row r="221" spans="20:27" s="196" customFormat="1" x14ac:dyDescent="0.25">
      <c r="T221" s="197"/>
      <c r="U221" s="197"/>
      <c r="V221" s="197"/>
      <c r="W221" s="197"/>
      <c r="X221" s="197"/>
      <c r="Y221" s="197"/>
      <c r="Z221" s="197"/>
      <c r="AA221" s="197"/>
    </row>
    <row r="222" spans="20:27" s="196" customFormat="1" x14ac:dyDescent="0.25">
      <c r="T222" s="197"/>
      <c r="U222" s="197"/>
      <c r="V222" s="197"/>
      <c r="W222" s="197"/>
      <c r="X222" s="197"/>
      <c r="Y222" s="197"/>
      <c r="Z222" s="197"/>
      <c r="AA222" s="197"/>
    </row>
    <row r="223" spans="20:27" s="196" customFormat="1" x14ac:dyDescent="0.25">
      <c r="T223" s="197"/>
      <c r="U223" s="197"/>
      <c r="V223" s="197"/>
      <c r="W223" s="197"/>
      <c r="X223" s="197"/>
      <c r="Y223" s="197"/>
      <c r="Z223" s="197"/>
      <c r="AA223" s="197"/>
    </row>
    <row r="224" spans="20:27" s="196" customFormat="1" x14ac:dyDescent="0.25">
      <c r="T224" s="197"/>
      <c r="U224" s="197"/>
      <c r="V224" s="197"/>
      <c r="W224" s="197"/>
      <c r="X224" s="197"/>
      <c r="Y224" s="197"/>
      <c r="Z224" s="197"/>
      <c r="AA224" s="197"/>
    </row>
    <row r="225" spans="20:27" s="196" customFormat="1" x14ac:dyDescent="0.25">
      <c r="T225" s="197"/>
      <c r="U225" s="197"/>
      <c r="V225" s="197"/>
      <c r="W225" s="197"/>
      <c r="X225" s="197"/>
      <c r="Y225" s="197"/>
      <c r="Z225" s="197"/>
      <c r="AA225" s="197"/>
    </row>
    <row r="226" spans="20:27" s="196" customFormat="1" x14ac:dyDescent="0.25">
      <c r="T226" s="197"/>
      <c r="U226" s="197"/>
      <c r="V226" s="197"/>
      <c r="W226" s="197"/>
      <c r="X226" s="197"/>
      <c r="Y226" s="197"/>
      <c r="Z226" s="197"/>
      <c r="AA226" s="197"/>
    </row>
    <row r="227" spans="20:27" s="196" customFormat="1" x14ac:dyDescent="0.25">
      <c r="T227" s="197"/>
      <c r="U227" s="197"/>
      <c r="V227" s="197"/>
      <c r="W227" s="197"/>
      <c r="X227" s="197"/>
      <c r="Y227" s="197"/>
      <c r="Z227" s="197"/>
      <c r="AA227" s="197"/>
    </row>
    <row r="228" spans="20:27" s="196" customFormat="1" x14ac:dyDescent="0.25">
      <c r="T228" s="197"/>
      <c r="U228" s="197"/>
      <c r="V228" s="197"/>
      <c r="W228" s="197"/>
      <c r="X228" s="197"/>
      <c r="Y228" s="197"/>
      <c r="Z228" s="197"/>
      <c r="AA228" s="197"/>
    </row>
    <row r="229" spans="20:27" s="196" customFormat="1" x14ac:dyDescent="0.25">
      <c r="T229" s="197"/>
      <c r="U229" s="197"/>
      <c r="V229" s="197"/>
      <c r="W229" s="197"/>
      <c r="X229" s="197"/>
      <c r="Y229" s="197"/>
      <c r="Z229" s="197"/>
      <c r="AA229" s="197"/>
    </row>
    <row r="230" spans="20:27" s="196" customFormat="1" x14ac:dyDescent="0.25">
      <c r="T230" s="197"/>
      <c r="U230" s="197"/>
      <c r="V230" s="197"/>
      <c r="W230" s="197"/>
      <c r="X230" s="197"/>
      <c r="Y230" s="197"/>
      <c r="Z230" s="197"/>
      <c r="AA230" s="197"/>
    </row>
    <row r="231" spans="20:27" s="196" customFormat="1" x14ac:dyDescent="0.25">
      <c r="T231" s="197"/>
      <c r="U231" s="197"/>
      <c r="V231" s="197"/>
      <c r="W231" s="197"/>
      <c r="X231" s="197"/>
      <c r="Y231" s="197"/>
      <c r="Z231" s="197"/>
      <c r="AA231" s="197"/>
    </row>
    <row r="232" spans="20:27" s="196" customFormat="1" x14ac:dyDescent="0.25">
      <c r="T232" s="197"/>
      <c r="U232" s="197"/>
      <c r="V232" s="197"/>
      <c r="W232" s="197"/>
      <c r="X232" s="197"/>
      <c r="Y232" s="197"/>
      <c r="Z232" s="197"/>
      <c r="AA232" s="197"/>
    </row>
    <row r="233" spans="20:27" s="196" customFormat="1" x14ac:dyDescent="0.25">
      <c r="T233" s="197"/>
      <c r="U233" s="197"/>
      <c r="V233" s="197"/>
      <c r="W233" s="197"/>
      <c r="X233" s="197"/>
      <c r="Y233" s="197"/>
      <c r="Z233" s="197"/>
      <c r="AA233" s="197"/>
    </row>
    <row r="234" spans="20:27" s="196" customFormat="1" x14ac:dyDescent="0.25">
      <c r="T234" s="197"/>
      <c r="U234" s="197"/>
      <c r="V234" s="197"/>
      <c r="W234" s="197"/>
      <c r="X234" s="197"/>
      <c r="Y234" s="197"/>
      <c r="Z234" s="197"/>
      <c r="AA234" s="197"/>
    </row>
    <row r="235" spans="20:27" s="196" customFormat="1" x14ac:dyDescent="0.25">
      <c r="T235" s="197"/>
      <c r="U235" s="197"/>
      <c r="V235" s="197"/>
      <c r="W235" s="197"/>
      <c r="X235" s="197"/>
      <c r="Y235" s="197"/>
      <c r="Z235" s="197"/>
      <c r="AA235" s="197"/>
    </row>
    <row r="236" spans="20:27" s="196" customFormat="1" x14ac:dyDescent="0.25">
      <c r="T236" s="197"/>
      <c r="U236" s="197"/>
      <c r="V236" s="197"/>
      <c r="W236" s="197"/>
      <c r="X236" s="197"/>
      <c r="Y236" s="197"/>
      <c r="Z236" s="197"/>
      <c r="AA236" s="197"/>
    </row>
    <row r="237" spans="20:27" s="196" customFormat="1" x14ac:dyDescent="0.25">
      <c r="T237" s="197"/>
      <c r="U237" s="197"/>
      <c r="V237" s="197"/>
      <c r="W237" s="197"/>
      <c r="X237" s="197"/>
      <c r="Y237" s="197"/>
      <c r="Z237" s="197"/>
      <c r="AA237" s="197"/>
    </row>
    <row r="238" spans="20:27" s="196" customFormat="1" x14ac:dyDescent="0.25">
      <c r="T238" s="197"/>
      <c r="U238" s="197"/>
      <c r="V238" s="197"/>
      <c r="W238" s="197"/>
      <c r="X238" s="197"/>
      <c r="Y238" s="197"/>
      <c r="Z238" s="197"/>
      <c r="AA238" s="197"/>
    </row>
    <row r="239" spans="20:27" s="196" customFormat="1" x14ac:dyDescent="0.25">
      <c r="T239" s="197"/>
      <c r="U239" s="197"/>
      <c r="V239" s="197"/>
      <c r="W239" s="197"/>
      <c r="X239" s="197"/>
      <c r="Y239" s="197"/>
      <c r="Z239" s="197"/>
      <c r="AA239" s="197"/>
    </row>
    <row r="240" spans="20:27" s="196" customFormat="1" x14ac:dyDescent="0.25">
      <c r="T240" s="197"/>
      <c r="U240" s="197"/>
      <c r="V240" s="197"/>
      <c r="W240" s="197"/>
      <c r="X240" s="197"/>
      <c r="Y240" s="197"/>
      <c r="Z240" s="197"/>
      <c r="AA240" s="197"/>
    </row>
    <row r="241" spans="20:27" s="196" customFormat="1" x14ac:dyDescent="0.25">
      <c r="T241" s="197"/>
      <c r="U241" s="197"/>
      <c r="V241" s="197"/>
      <c r="W241" s="197"/>
      <c r="X241" s="197"/>
      <c r="Y241" s="197"/>
      <c r="Z241" s="197"/>
      <c r="AA241" s="197"/>
    </row>
    <row r="242" spans="20:27" s="196" customFormat="1" x14ac:dyDescent="0.25">
      <c r="T242" s="197"/>
      <c r="U242" s="197"/>
      <c r="V242" s="197"/>
      <c r="W242" s="197"/>
      <c r="X242" s="197"/>
      <c r="Y242" s="197"/>
      <c r="Z242" s="197"/>
      <c r="AA242" s="197"/>
    </row>
    <row r="243" spans="20:27" s="196" customFormat="1" x14ac:dyDescent="0.25">
      <c r="T243" s="197"/>
      <c r="U243" s="197"/>
      <c r="V243" s="197"/>
      <c r="W243" s="197"/>
      <c r="X243" s="197"/>
      <c r="Y243" s="197"/>
      <c r="Z243" s="197"/>
      <c r="AA243" s="197"/>
    </row>
    <row r="244" spans="20:27" s="196" customFormat="1" x14ac:dyDescent="0.25">
      <c r="T244" s="197"/>
      <c r="U244" s="197"/>
      <c r="V244" s="197"/>
      <c r="W244" s="197"/>
      <c r="X244" s="197"/>
      <c r="Y244" s="197"/>
      <c r="Z244" s="197"/>
      <c r="AA244" s="197"/>
    </row>
    <row r="245" spans="20:27" s="196" customFormat="1" x14ac:dyDescent="0.25">
      <c r="T245" s="197"/>
      <c r="U245" s="197"/>
      <c r="V245" s="197"/>
      <c r="W245" s="197"/>
      <c r="X245" s="197"/>
      <c r="Y245" s="197"/>
      <c r="Z245" s="197"/>
      <c r="AA245" s="197"/>
    </row>
    <row r="246" spans="20:27" s="196" customFormat="1" x14ac:dyDescent="0.25">
      <c r="T246" s="197"/>
      <c r="U246" s="197"/>
      <c r="V246" s="197"/>
      <c r="W246" s="197"/>
      <c r="X246" s="197"/>
      <c r="Y246" s="197"/>
      <c r="Z246" s="197"/>
      <c r="AA246" s="197"/>
    </row>
    <row r="247" spans="20:27" s="196" customFormat="1" x14ac:dyDescent="0.25">
      <c r="T247" s="197"/>
      <c r="U247" s="197"/>
      <c r="V247" s="197"/>
      <c r="W247" s="197"/>
      <c r="X247" s="197"/>
      <c r="Y247" s="197"/>
      <c r="Z247" s="197"/>
      <c r="AA247" s="197"/>
    </row>
    <row r="248" spans="20:27" s="196" customFormat="1" x14ac:dyDescent="0.25">
      <c r="T248" s="197"/>
      <c r="U248" s="197"/>
      <c r="V248" s="197"/>
      <c r="W248" s="197"/>
      <c r="X248" s="197"/>
      <c r="Y248" s="197"/>
      <c r="Z248" s="197"/>
      <c r="AA248" s="197"/>
    </row>
    <row r="249" spans="20:27" s="196" customFormat="1" x14ac:dyDescent="0.25">
      <c r="T249" s="197"/>
      <c r="U249" s="197"/>
      <c r="V249" s="197"/>
      <c r="W249" s="197"/>
      <c r="X249" s="197"/>
      <c r="Y249" s="197"/>
      <c r="Z249" s="197"/>
      <c r="AA249" s="197"/>
    </row>
    <row r="250" spans="20:27" s="196" customFormat="1" x14ac:dyDescent="0.25">
      <c r="T250" s="197"/>
      <c r="U250" s="197"/>
      <c r="V250" s="197"/>
      <c r="W250" s="197"/>
      <c r="X250" s="197"/>
      <c r="Y250" s="197"/>
      <c r="Z250" s="197"/>
      <c r="AA250" s="197"/>
    </row>
    <row r="251" spans="20:27" s="196" customFormat="1" x14ac:dyDescent="0.25">
      <c r="T251" s="197"/>
      <c r="U251" s="197"/>
      <c r="V251" s="197"/>
      <c r="W251" s="197"/>
      <c r="X251" s="197"/>
      <c r="Y251" s="197"/>
      <c r="Z251" s="197"/>
      <c r="AA251" s="197"/>
    </row>
    <row r="252" spans="20:27" s="196" customFormat="1" x14ac:dyDescent="0.25">
      <c r="T252" s="197"/>
      <c r="U252" s="197"/>
      <c r="V252" s="197"/>
      <c r="W252" s="197"/>
      <c r="X252" s="197"/>
      <c r="Y252" s="197"/>
      <c r="Z252" s="197"/>
      <c r="AA252" s="197"/>
    </row>
    <row r="253" spans="20:27" s="196" customFormat="1" x14ac:dyDescent="0.25">
      <c r="T253" s="197"/>
      <c r="U253" s="197"/>
      <c r="V253" s="197"/>
      <c r="W253" s="197"/>
      <c r="X253" s="197"/>
      <c r="Y253" s="197"/>
      <c r="Z253" s="197"/>
      <c r="AA253" s="197"/>
    </row>
    <row r="254" spans="20:27" s="196" customFormat="1" x14ac:dyDescent="0.25">
      <c r="T254" s="197"/>
      <c r="U254" s="197"/>
      <c r="V254" s="197"/>
      <c r="W254" s="197"/>
      <c r="X254" s="197"/>
      <c r="Y254" s="197"/>
      <c r="Z254" s="197"/>
      <c r="AA254" s="197"/>
    </row>
    <row r="255" spans="20:27" s="196" customFormat="1" x14ac:dyDescent="0.25">
      <c r="T255" s="197"/>
      <c r="U255" s="197"/>
      <c r="V255" s="197"/>
      <c r="W255" s="197"/>
      <c r="X255" s="197"/>
      <c r="Y255" s="197"/>
      <c r="Z255" s="197"/>
      <c r="AA255" s="197"/>
    </row>
    <row r="256" spans="20:27" s="196" customFormat="1" x14ac:dyDescent="0.25">
      <c r="T256" s="197"/>
      <c r="U256" s="197"/>
      <c r="V256" s="197"/>
      <c r="W256" s="197"/>
      <c r="X256" s="197"/>
      <c r="Y256" s="197"/>
      <c r="Z256" s="197"/>
      <c r="AA256" s="197"/>
    </row>
    <row r="257" spans="20:27" s="196" customFormat="1" x14ac:dyDescent="0.25">
      <c r="T257" s="197"/>
      <c r="U257" s="197"/>
      <c r="V257" s="197"/>
      <c r="W257" s="197"/>
      <c r="X257" s="197"/>
      <c r="Y257" s="197"/>
      <c r="Z257" s="197"/>
      <c r="AA257" s="197"/>
    </row>
    <row r="258" spans="20:27" s="196" customFormat="1" x14ac:dyDescent="0.25">
      <c r="T258" s="197"/>
      <c r="U258" s="197"/>
      <c r="V258" s="197"/>
      <c r="W258" s="197"/>
      <c r="X258" s="197"/>
      <c r="Y258" s="197"/>
      <c r="Z258" s="197"/>
      <c r="AA258" s="197"/>
    </row>
    <row r="259" spans="20:27" s="196" customFormat="1" x14ac:dyDescent="0.25">
      <c r="T259" s="197"/>
      <c r="U259" s="197"/>
      <c r="V259" s="197"/>
      <c r="W259" s="197"/>
      <c r="X259" s="197"/>
      <c r="Y259" s="197"/>
      <c r="Z259" s="197"/>
      <c r="AA259" s="197"/>
    </row>
    <row r="260" spans="20:27" s="196" customFormat="1" x14ac:dyDescent="0.25">
      <c r="T260" s="197"/>
      <c r="U260" s="197"/>
      <c r="V260" s="197"/>
      <c r="W260" s="197"/>
      <c r="X260" s="197"/>
      <c r="Y260" s="197"/>
      <c r="Z260" s="197"/>
      <c r="AA260" s="197"/>
    </row>
    <row r="261" spans="20:27" s="196" customFormat="1" x14ac:dyDescent="0.25">
      <c r="T261" s="197"/>
      <c r="U261" s="197"/>
      <c r="V261" s="197"/>
      <c r="W261" s="197"/>
      <c r="X261" s="197"/>
      <c r="Y261" s="197"/>
      <c r="Z261" s="197"/>
      <c r="AA261" s="197"/>
    </row>
    <row r="262" spans="20:27" s="196" customFormat="1" x14ac:dyDescent="0.25">
      <c r="T262" s="197"/>
      <c r="U262" s="197"/>
      <c r="V262" s="197"/>
      <c r="W262" s="197"/>
      <c r="X262" s="197"/>
      <c r="Y262" s="197"/>
      <c r="Z262" s="197"/>
      <c r="AA262" s="197"/>
    </row>
    <row r="263" spans="20:27" s="196" customFormat="1" x14ac:dyDescent="0.25">
      <c r="T263" s="197"/>
      <c r="U263" s="197"/>
      <c r="V263" s="197"/>
      <c r="W263" s="197"/>
      <c r="X263" s="197"/>
      <c r="Y263" s="197"/>
      <c r="Z263" s="197"/>
      <c r="AA263" s="197"/>
    </row>
    <row r="264" spans="20:27" s="196" customFormat="1" x14ac:dyDescent="0.25">
      <c r="T264" s="197"/>
      <c r="U264" s="197"/>
      <c r="V264" s="197"/>
      <c r="W264" s="197"/>
      <c r="X264" s="197"/>
      <c r="Y264" s="197"/>
      <c r="Z264" s="197"/>
      <c r="AA264" s="197"/>
    </row>
    <row r="265" spans="20:27" s="196" customFormat="1" x14ac:dyDescent="0.25">
      <c r="T265" s="197"/>
      <c r="U265" s="197"/>
      <c r="V265" s="197"/>
      <c r="W265" s="197"/>
      <c r="X265" s="197"/>
      <c r="Y265" s="197"/>
      <c r="Z265" s="197"/>
      <c r="AA265" s="197"/>
    </row>
    <row r="266" spans="20:27" s="196" customFormat="1" x14ac:dyDescent="0.25">
      <c r="T266" s="197"/>
      <c r="U266" s="197"/>
      <c r="V266" s="197"/>
      <c r="W266" s="197"/>
      <c r="X266" s="197"/>
      <c r="Y266" s="197"/>
      <c r="Z266" s="197"/>
      <c r="AA266" s="197"/>
    </row>
    <row r="267" spans="20:27" s="196" customFormat="1" x14ac:dyDescent="0.25">
      <c r="T267" s="197"/>
      <c r="U267" s="197"/>
      <c r="V267" s="197"/>
      <c r="W267" s="197"/>
      <c r="X267" s="197"/>
      <c r="Y267" s="197"/>
      <c r="Z267" s="197"/>
      <c r="AA267" s="197"/>
    </row>
    <row r="268" spans="20:27" s="196" customFormat="1" x14ac:dyDescent="0.25">
      <c r="T268" s="197"/>
      <c r="U268" s="197"/>
      <c r="V268" s="197"/>
      <c r="W268" s="197"/>
      <c r="X268" s="197"/>
      <c r="Y268" s="197"/>
      <c r="Z268" s="197"/>
      <c r="AA268" s="197"/>
    </row>
    <row r="269" spans="20:27" s="196" customFormat="1" x14ac:dyDescent="0.25">
      <c r="T269" s="197"/>
      <c r="U269" s="197"/>
      <c r="V269" s="197"/>
      <c r="W269" s="197"/>
      <c r="X269" s="197"/>
      <c r="Y269" s="197"/>
      <c r="Z269" s="197"/>
      <c r="AA269" s="197"/>
    </row>
    <row r="270" spans="20:27" s="196" customFormat="1" x14ac:dyDescent="0.25">
      <c r="T270" s="197"/>
      <c r="U270" s="197"/>
      <c r="V270" s="197"/>
      <c r="W270" s="197"/>
      <c r="X270" s="197"/>
      <c r="Y270" s="197"/>
      <c r="Z270" s="197"/>
      <c r="AA270" s="197"/>
    </row>
    <row r="271" spans="20:27" s="196" customFormat="1" x14ac:dyDescent="0.25">
      <c r="T271" s="197"/>
      <c r="U271" s="197"/>
      <c r="V271" s="197"/>
      <c r="W271" s="197"/>
      <c r="X271" s="197"/>
      <c r="Y271" s="197"/>
      <c r="Z271" s="197"/>
      <c r="AA271" s="197"/>
    </row>
    <row r="272" spans="20:27" s="196" customFormat="1" x14ac:dyDescent="0.25">
      <c r="T272" s="197"/>
      <c r="U272" s="197"/>
      <c r="V272" s="197"/>
      <c r="W272" s="197"/>
      <c r="X272" s="197"/>
      <c r="Y272" s="197"/>
      <c r="Z272" s="197"/>
      <c r="AA272" s="197"/>
    </row>
    <row r="273" spans="20:27" s="196" customFormat="1" x14ac:dyDescent="0.25">
      <c r="T273" s="197"/>
      <c r="U273" s="197"/>
      <c r="V273" s="197"/>
      <c r="W273" s="197"/>
      <c r="X273" s="197"/>
      <c r="Y273" s="197"/>
      <c r="Z273" s="197"/>
      <c r="AA273" s="197"/>
    </row>
    <row r="274" spans="20:27" s="196" customFormat="1" x14ac:dyDescent="0.25">
      <c r="T274" s="197"/>
      <c r="U274" s="197"/>
      <c r="V274" s="197"/>
      <c r="W274" s="197"/>
      <c r="X274" s="197"/>
      <c r="Y274" s="197"/>
      <c r="Z274" s="197"/>
      <c r="AA274" s="197"/>
    </row>
    <row r="275" spans="20:27" s="196" customFormat="1" x14ac:dyDescent="0.25">
      <c r="T275" s="197"/>
      <c r="U275" s="197"/>
      <c r="V275" s="197"/>
      <c r="W275" s="197"/>
      <c r="X275" s="197"/>
      <c r="Y275" s="197"/>
      <c r="Z275" s="197"/>
      <c r="AA275" s="197"/>
    </row>
    <row r="276" spans="20:27" s="196" customFormat="1" x14ac:dyDescent="0.25">
      <c r="T276" s="197"/>
      <c r="U276" s="197"/>
      <c r="V276" s="197"/>
      <c r="W276" s="197"/>
      <c r="X276" s="197"/>
      <c r="Y276" s="197"/>
      <c r="Z276" s="197"/>
      <c r="AA276" s="197"/>
    </row>
    <row r="277" spans="20:27" s="196" customFormat="1" x14ac:dyDescent="0.25">
      <c r="T277" s="197"/>
      <c r="U277" s="197"/>
      <c r="V277" s="197"/>
      <c r="W277" s="197"/>
      <c r="X277" s="197"/>
      <c r="Y277" s="197"/>
      <c r="Z277" s="197"/>
      <c r="AA277" s="197"/>
    </row>
    <row r="278" spans="20:27" s="196" customFormat="1" x14ac:dyDescent="0.25">
      <c r="T278" s="197"/>
      <c r="U278" s="197"/>
      <c r="V278" s="197"/>
      <c r="W278" s="197"/>
      <c r="X278" s="197"/>
      <c r="Y278" s="197"/>
      <c r="Z278" s="197"/>
      <c r="AA278" s="197"/>
    </row>
    <row r="279" spans="20:27" s="196" customFormat="1" x14ac:dyDescent="0.25">
      <c r="T279" s="197"/>
      <c r="U279" s="197"/>
      <c r="V279" s="197"/>
      <c r="W279" s="197"/>
      <c r="X279" s="197"/>
      <c r="Y279" s="197"/>
      <c r="Z279" s="197"/>
      <c r="AA279" s="197"/>
    </row>
    <row r="280" spans="20:27" s="196" customFormat="1" x14ac:dyDescent="0.25">
      <c r="T280" s="197"/>
      <c r="U280" s="197"/>
      <c r="V280" s="197"/>
      <c r="W280" s="197"/>
      <c r="X280" s="197"/>
      <c r="Y280" s="197"/>
      <c r="Z280" s="197"/>
      <c r="AA280" s="197"/>
    </row>
    <row r="281" spans="20:27" s="196" customFormat="1" x14ac:dyDescent="0.25">
      <c r="T281" s="197"/>
      <c r="U281" s="197"/>
      <c r="V281" s="197"/>
      <c r="W281" s="197"/>
      <c r="X281" s="197"/>
      <c r="Y281" s="197"/>
      <c r="Z281" s="197"/>
      <c r="AA281" s="197"/>
    </row>
    <row r="282" spans="20:27" s="196" customFormat="1" x14ac:dyDescent="0.25">
      <c r="T282" s="197"/>
      <c r="U282" s="197"/>
      <c r="V282" s="197"/>
      <c r="W282" s="197"/>
      <c r="X282" s="197"/>
      <c r="Y282" s="197"/>
      <c r="Z282" s="197"/>
      <c r="AA282" s="197"/>
    </row>
    <row r="283" spans="20:27" s="196" customFormat="1" x14ac:dyDescent="0.25">
      <c r="T283" s="197"/>
      <c r="U283" s="197"/>
      <c r="V283" s="197"/>
      <c r="W283" s="197"/>
      <c r="X283" s="197"/>
      <c r="Y283" s="197"/>
      <c r="Z283" s="197"/>
      <c r="AA283" s="197"/>
    </row>
    <row r="284" spans="20:27" s="196" customFormat="1" x14ac:dyDescent="0.25">
      <c r="T284" s="197"/>
      <c r="U284" s="197"/>
      <c r="V284" s="197"/>
      <c r="W284" s="197"/>
      <c r="X284" s="197"/>
      <c r="Y284" s="197"/>
      <c r="Z284" s="197"/>
      <c r="AA284" s="197"/>
    </row>
    <row r="285" spans="20:27" s="196" customFormat="1" x14ac:dyDescent="0.25">
      <c r="T285" s="197"/>
      <c r="U285" s="197"/>
      <c r="V285" s="197"/>
      <c r="W285" s="197"/>
      <c r="X285" s="197"/>
      <c r="Y285" s="197"/>
      <c r="Z285" s="197"/>
      <c r="AA285" s="197"/>
    </row>
    <row r="286" spans="20:27" s="196" customFormat="1" x14ac:dyDescent="0.25">
      <c r="T286" s="197"/>
      <c r="U286" s="197"/>
      <c r="V286" s="197"/>
      <c r="W286" s="197"/>
      <c r="X286" s="197"/>
      <c r="Y286" s="197"/>
      <c r="Z286" s="197"/>
      <c r="AA286" s="197"/>
    </row>
    <row r="287" spans="20:27" s="196" customFormat="1" x14ac:dyDescent="0.25">
      <c r="T287" s="197"/>
      <c r="U287" s="197"/>
      <c r="V287" s="197"/>
      <c r="W287" s="197"/>
      <c r="X287" s="197"/>
      <c r="Y287" s="197"/>
      <c r="Z287" s="197"/>
      <c r="AA287" s="197"/>
    </row>
    <row r="288" spans="20:27" s="196" customFormat="1" x14ac:dyDescent="0.25">
      <c r="T288" s="197"/>
      <c r="U288" s="197"/>
      <c r="V288" s="197"/>
      <c r="W288" s="197"/>
      <c r="X288" s="197"/>
      <c r="Y288" s="197"/>
      <c r="Z288" s="197"/>
      <c r="AA288" s="197"/>
    </row>
    <row r="289" spans="20:27" s="196" customFormat="1" x14ac:dyDescent="0.25">
      <c r="T289" s="197"/>
      <c r="U289" s="197"/>
      <c r="V289" s="197"/>
      <c r="W289" s="197"/>
      <c r="X289" s="197"/>
      <c r="Y289" s="197"/>
      <c r="Z289" s="197"/>
      <c r="AA289" s="197"/>
    </row>
    <row r="290" spans="20:27" s="196" customFormat="1" x14ac:dyDescent="0.25">
      <c r="T290" s="197"/>
      <c r="U290" s="197"/>
      <c r="V290" s="197"/>
      <c r="W290" s="197"/>
      <c r="X290" s="197"/>
      <c r="Y290" s="197"/>
      <c r="Z290" s="197"/>
      <c r="AA290" s="197"/>
    </row>
    <row r="291" spans="20:27" s="196" customFormat="1" x14ac:dyDescent="0.25">
      <c r="T291" s="197"/>
      <c r="U291" s="197"/>
      <c r="V291" s="197"/>
      <c r="W291" s="197"/>
      <c r="X291" s="197"/>
      <c r="Y291" s="197"/>
      <c r="Z291" s="197"/>
      <c r="AA291" s="197"/>
    </row>
    <row r="292" spans="20:27" s="196" customFormat="1" x14ac:dyDescent="0.25">
      <c r="T292" s="197"/>
      <c r="U292" s="197"/>
      <c r="V292" s="197"/>
      <c r="W292" s="197"/>
      <c r="X292" s="197"/>
      <c r="Y292" s="197"/>
      <c r="Z292" s="197"/>
      <c r="AA292" s="197"/>
    </row>
    <row r="293" spans="20:27" s="196" customFormat="1" x14ac:dyDescent="0.25">
      <c r="T293" s="197"/>
      <c r="U293" s="197"/>
      <c r="V293" s="197"/>
      <c r="W293" s="197"/>
      <c r="X293" s="197"/>
      <c r="Y293" s="197"/>
      <c r="Z293" s="197"/>
      <c r="AA293" s="197"/>
    </row>
    <row r="294" spans="20:27" s="196" customFormat="1" x14ac:dyDescent="0.25">
      <c r="T294" s="197"/>
      <c r="U294" s="197"/>
      <c r="V294" s="197"/>
      <c r="W294" s="197"/>
      <c r="X294" s="197"/>
      <c r="Y294" s="197"/>
      <c r="Z294" s="197"/>
      <c r="AA294" s="197"/>
    </row>
    <row r="295" spans="20:27" s="196" customFormat="1" x14ac:dyDescent="0.25">
      <c r="T295" s="197"/>
      <c r="U295" s="197"/>
      <c r="V295" s="197"/>
      <c r="W295" s="197"/>
      <c r="X295" s="197"/>
      <c r="Y295" s="197"/>
      <c r="Z295" s="197"/>
      <c r="AA295" s="197"/>
    </row>
    <row r="296" spans="20:27" s="196" customFormat="1" x14ac:dyDescent="0.25">
      <c r="T296" s="197"/>
      <c r="U296" s="197"/>
      <c r="V296" s="197"/>
      <c r="W296" s="197"/>
      <c r="X296" s="197"/>
      <c r="Y296" s="197"/>
      <c r="Z296" s="197"/>
      <c r="AA296" s="197"/>
    </row>
    <row r="297" spans="20:27" s="196" customFormat="1" x14ac:dyDescent="0.25">
      <c r="T297" s="197"/>
      <c r="U297" s="197"/>
      <c r="V297" s="197"/>
      <c r="W297" s="197"/>
      <c r="X297" s="197"/>
      <c r="Y297" s="197"/>
      <c r="Z297" s="197"/>
      <c r="AA297" s="197"/>
    </row>
    <row r="298" spans="20:27" s="196" customFormat="1" x14ac:dyDescent="0.25">
      <c r="T298" s="197"/>
      <c r="U298" s="197"/>
      <c r="V298" s="197"/>
      <c r="W298" s="197"/>
      <c r="X298" s="197"/>
      <c r="Y298" s="197"/>
      <c r="Z298" s="197"/>
      <c r="AA298" s="197"/>
    </row>
    <row r="299" spans="20:27" s="196" customFormat="1" x14ac:dyDescent="0.25">
      <c r="T299" s="197"/>
      <c r="U299" s="197"/>
      <c r="V299" s="197"/>
      <c r="W299" s="197"/>
      <c r="X299" s="197"/>
      <c r="Y299" s="197"/>
      <c r="Z299" s="197"/>
      <c r="AA299" s="197"/>
    </row>
    <row r="300" spans="20:27" s="196" customFormat="1" x14ac:dyDescent="0.25">
      <c r="T300" s="197"/>
      <c r="U300" s="197"/>
      <c r="V300" s="197"/>
      <c r="W300" s="197"/>
      <c r="X300" s="197"/>
      <c r="Y300" s="197"/>
      <c r="Z300" s="197"/>
      <c r="AA300" s="197"/>
    </row>
    <row r="301" spans="20:27" s="196" customFormat="1" x14ac:dyDescent="0.25">
      <c r="T301" s="197"/>
      <c r="U301" s="197"/>
      <c r="V301" s="197"/>
      <c r="W301" s="197"/>
      <c r="X301" s="197"/>
      <c r="Y301" s="197"/>
      <c r="Z301" s="197"/>
      <c r="AA301" s="197"/>
    </row>
    <row r="302" spans="20:27" s="196" customFormat="1" x14ac:dyDescent="0.25">
      <c r="T302" s="197"/>
      <c r="U302" s="197"/>
      <c r="V302" s="197"/>
      <c r="W302" s="197"/>
      <c r="X302" s="197"/>
      <c r="Y302" s="197"/>
      <c r="Z302" s="197"/>
      <c r="AA302" s="197"/>
    </row>
    <row r="303" spans="20:27" s="196" customFormat="1" x14ac:dyDescent="0.25">
      <c r="T303" s="197"/>
      <c r="U303" s="197"/>
      <c r="V303" s="197"/>
      <c r="W303" s="197"/>
      <c r="X303" s="197"/>
      <c r="Y303" s="197"/>
      <c r="Z303" s="197"/>
      <c r="AA303" s="197"/>
    </row>
    <row r="304" spans="20:27" s="196" customFormat="1" x14ac:dyDescent="0.25">
      <c r="T304" s="197"/>
      <c r="U304" s="197"/>
      <c r="V304" s="197"/>
      <c r="W304" s="197"/>
      <c r="X304" s="197"/>
      <c r="Y304" s="197"/>
      <c r="Z304" s="197"/>
      <c r="AA304" s="197"/>
    </row>
    <row r="305" spans="20:27" s="196" customFormat="1" x14ac:dyDescent="0.25">
      <c r="T305" s="197"/>
      <c r="U305" s="197"/>
      <c r="V305" s="197"/>
      <c r="W305" s="197"/>
      <c r="X305" s="197"/>
      <c r="Y305" s="197"/>
      <c r="Z305" s="197"/>
      <c r="AA305" s="197"/>
    </row>
    <row r="306" spans="20:27" s="196" customFormat="1" x14ac:dyDescent="0.25">
      <c r="T306" s="197"/>
      <c r="U306" s="197"/>
      <c r="V306" s="197"/>
      <c r="W306" s="197"/>
      <c r="X306" s="197"/>
      <c r="Y306" s="197"/>
      <c r="Z306" s="197"/>
      <c r="AA306" s="197"/>
    </row>
    <row r="307" spans="20:27" s="196" customFormat="1" x14ac:dyDescent="0.25">
      <c r="T307" s="197"/>
      <c r="U307" s="197"/>
      <c r="V307" s="197"/>
      <c r="W307" s="197"/>
      <c r="X307" s="197"/>
      <c r="Y307" s="197"/>
      <c r="Z307" s="197"/>
      <c r="AA307" s="197"/>
    </row>
    <row r="308" spans="20:27" s="196" customFormat="1" x14ac:dyDescent="0.25">
      <c r="T308" s="197"/>
      <c r="U308" s="197"/>
      <c r="V308" s="197"/>
      <c r="W308" s="197"/>
      <c r="X308" s="197"/>
      <c r="Y308" s="197"/>
      <c r="Z308" s="197"/>
      <c r="AA308" s="197"/>
    </row>
    <row r="309" spans="20:27" s="196" customFormat="1" x14ac:dyDescent="0.25">
      <c r="T309" s="197"/>
      <c r="U309" s="197"/>
      <c r="V309" s="197"/>
      <c r="W309" s="197"/>
      <c r="X309" s="197"/>
      <c r="Y309" s="197"/>
      <c r="Z309" s="197"/>
      <c r="AA309" s="197"/>
    </row>
    <row r="310" spans="20:27" s="196" customFormat="1" x14ac:dyDescent="0.25">
      <c r="T310" s="197"/>
      <c r="U310" s="197"/>
      <c r="V310" s="197"/>
      <c r="W310" s="197"/>
      <c r="X310" s="197"/>
      <c r="Y310" s="197"/>
      <c r="Z310" s="197"/>
      <c r="AA310" s="197"/>
    </row>
    <row r="311" spans="20:27" s="196" customFormat="1" x14ac:dyDescent="0.25">
      <c r="T311" s="197"/>
      <c r="U311" s="197"/>
      <c r="V311" s="197"/>
      <c r="W311" s="197"/>
      <c r="X311" s="197"/>
      <c r="Y311" s="197"/>
      <c r="Z311" s="197"/>
      <c r="AA311" s="197"/>
    </row>
    <row r="312" spans="20:27" s="196" customFormat="1" x14ac:dyDescent="0.25">
      <c r="T312" s="197"/>
      <c r="U312" s="197"/>
      <c r="V312" s="197"/>
      <c r="W312" s="197"/>
      <c r="X312" s="197"/>
      <c r="Y312" s="197"/>
      <c r="Z312" s="197"/>
      <c r="AA312" s="197"/>
    </row>
    <row r="313" spans="20:27" s="196" customFormat="1" x14ac:dyDescent="0.25">
      <c r="T313" s="197"/>
      <c r="U313" s="197"/>
      <c r="V313" s="197"/>
      <c r="W313" s="197"/>
      <c r="X313" s="197"/>
      <c r="Y313" s="197"/>
      <c r="Z313" s="197"/>
      <c r="AA313" s="197"/>
    </row>
    <row r="314" spans="20:27" s="196" customFormat="1" x14ac:dyDescent="0.25">
      <c r="T314" s="197"/>
      <c r="U314" s="197"/>
      <c r="V314" s="197"/>
      <c r="W314" s="197"/>
      <c r="X314" s="197"/>
      <c r="Y314" s="197"/>
      <c r="Z314" s="197"/>
      <c r="AA314" s="197"/>
    </row>
    <row r="315" spans="20:27" s="196" customFormat="1" x14ac:dyDescent="0.25">
      <c r="T315" s="197"/>
      <c r="U315" s="197"/>
      <c r="V315" s="197"/>
      <c r="W315" s="197"/>
      <c r="X315" s="197"/>
      <c r="Y315" s="197"/>
      <c r="Z315" s="197"/>
      <c r="AA315" s="197"/>
    </row>
    <row r="316" spans="20:27" s="196" customFormat="1" x14ac:dyDescent="0.25">
      <c r="T316" s="197"/>
      <c r="U316" s="197"/>
      <c r="V316" s="197"/>
      <c r="W316" s="197"/>
      <c r="X316" s="197"/>
      <c r="Y316" s="197"/>
      <c r="Z316" s="197"/>
      <c r="AA316" s="197"/>
    </row>
    <row r="317" spans="20:27" s="196" customFormat="1" x14ac:dyDescent="0.25">
      <c r="T317" s="197"/>
      <c r="U317" s="197"/>
      <c r="V317" s="197"/>
      <c r="W317" s="197"/>
      <c r="X317" s="197"/>
      <c r="Y317" s="197"/>
      <c r="Z317" s="197"/>
      <c r="AA317" s="197"/>
    </row>
    <row r="318" spans="20:27" s="196" customFormat="1" x14ac:dyDescent="0.25">
      <c r="T318" s="197"/>
      <c r="U318" s="197"/>
      <c r="V318" s="197"/>
      <c r="W318" s="197"/>
      <c r="X318" s="197"/>
      <c r="Y318" s="197"/>
      <c r="Z318" s="197"/>
      <c r="AA318" s="197"/>
    </row>
    <row r="319" spans="20:27" s="196" customFormat="1" x14ac:dyDescent="0.25">
      <c r="T319" s="197"/>
      <c r="U319" s="197"/>
      <c r="V319" s="197"/>
      <c r="W319" s="197"/>
      <c r="X319" s="197"/>
      <c r="Y319" s="197"/>
      <c r="Z319" s="197"/>
      <c r="AA319" s="197"/>
    </row>
    <row r="320" spans="20:27" s="196" customFormat="1" x14ac:dyDescent="0.25">
      <c r="T320" s="197"/>
      <c r="U320" s="197"/>
      <c r="V320" s="197"/>
      <c r="W320" s="197"/>
      <c r="X320" s="197"/>
      <c r="Y320" s="197"/>
      <c r="Z320" s="197"/>
      <c r="AA320" s="197"/>
    </row>
    <row r="321" spans="20:27" s="196" customFormat="1" x14ac:dyDescent="0.25">
      <c r="T321" s="197"/>
      <c r="U321" s="197"/>
      <c r="V321" s="197"/>
      <c r="W321" s="197"/>
      <c r="X321" s="197"/>
      <c r="Y321" s="197"/>
      <c r="Z321" s="197"/>
      <c r="AA321" s="197"/>
    </row>
    <row r="322" spans="20:27" s="196" customFormat="1" x14ac:dyDescent="0.25">
      <c r="T322" s="197"/>
      <c r="U322" s="197"/>
      <c r="V322" s="197"/>
      <c r="W322" s="197"/>
      <c r="X322" s="197"/>
      <c r="Y322" s="197"/>
      <c r="Z322" s="197"/>
      <c r="AA322" s="197"/>
    </row>
    <row r="323" spans="20:27" s="196" customFormat="1" x14ac:dyDescent="0.25">
      <c r="T323" s="197"/>
      <c r="U323" s="197"/>
      <c r="V323" s="197"/>
      <c r="W323" s="197"/>
      <c r="X323" s="197"/>
      <c r="Y323" s="197"/>
      <c r="Z323" s="197"/>
      <c r="AA323" s="197"/>
    </row>
    <row r="324" spans="20:27" s="196" customFormat="1" x14ac:dyDescent="0.25">
      <c r="T324" s="197"/>
      <c r="U324" s="197"/>
      <c r="V324" s="197"/>
      <c r="W324" s="197"/>
      <c r="X324" s="197"/>
      <c r="Y324" s="197"/>
      <c r="Z324" s="197"/>
      <c r="AA324" s="197"/>
    </row>
    <row r="325" spans="20:27" s="196" customFormat="1" x14ac:dyDescent="0.25">
      <c r="T325" s="197"/>
      <c r="U325" s="197"/>
      <c r="V325" s="197"/>
      <c r="W325" s="197"/>
      <c r="X325" s="197"/>
      <c r="Y325" s="197"/>
      <c r="Z325" s="197"/>
      <c r="AA325" s="197"/>
    </row>
    <row r="326" spans="20:27" s="196" customFormat="1" x14ac:dyDescent="0.25">
      <c r="T326" s="197"/>
      <c r="U326" s="197"/>
      <c r="V326" s="197"/>
      <c r="W326" s="197"/>
      <c r="X326" s="197"/>
      <c r="Y326" s="197"/>
      <c r="Z326" s="197"/>
      <c r="AA326" s="197"/>
    </row>
    <row r="327" spans="20:27" s="196" customFormat="1" x14ac:dyDescent="0.25">
      <c r="T327" s="197"/>
      <c r="U327" s="197"/>
      <c r="V327" s="197"/>
      <c r="W327" s="197"/>
      <c r="X327" s="197"/>
      <c r="Y327" s="197"/>
      <c r="Z327" s="197"/>
      <c r="AA327" s="197"/>
    </row>
    <row r="328" spans="20:27" s="196" customFormat="1" x14ac:dyDescent="0.25">
      <c r="T328" s="197"/>
      <c r="U328" s="197"/>
      <c r="V328" s="197"/>
      <c r="W328" s="197"/>
      <c r="X328" s="197"/>
      <c r="Y328" s="197"/>
      <c r="Z328" s="197"/>
      <c r="AA328" s="197"/>
    </row>
    <row r="329" spans="20:27" s="196" customFormat="1" x14ac:dyDescent="0.25">
      <c r="T329" s="197"/>
      <c r="U329" s="197"/>
      <c r="V329" s="197"/>
      <c r="W329" s="197"/>
      <c r="X329" s="197"/>
      <c r="Y329" s="197"/>
      <c r="Z329" s="197"/>
      <c r="AA329" s="197"/>
    </row>
    <row r="330" spans="20:27" s="196" customFormat="1" x14ac:dyDescent="0.25">
      <c r="T330" s="197"/>
      <c r="U330" s="197"/>
      <c r="V330" s="197"/>
      <c r="W330" s="197"/>
      <c r="X330" s="197"/>
      <c r="Y330" s="197"/>
      <c r="Z330" s="197"/>
      <c r="AA330" s="197"/>
    </row>
    <row r="331" spans="20:27" s="196" customFormat="1" x14ac:dyDescent="0.25">
      <c r="T331" s="197"/>
      <c r="U331" s="197"/>
      <c r="V331" s="197"/>
      <c r="W331" s="197"/>
      <c r="X331" s="197"/>
      <c r="Y331" s="197"/>
      <c r="Z331" s="197"/>
      <c r="AA331" s="197"/>
    </row>
    <row r="332" spans="20:27" s="196" customFormat="1" x14ac:dyDescent="0.25">
      <c r="T332" s="197"/>
      <c r="U332" s="197"/>
      <c r="V332" s="197"/>
      <c r="W332" s="197"/>
      <c r="X332" s="197"/>
      <c r="Y332" s="197"/>
      <c r="Z332" s="197"/>
      <c r="AA332" s="197"/>
    </row>
    <row r="333" spans="20:27" s="196" customFormat="1" x14ac:dyDescent="0.25">
      <c r="T333" s="197"/>
      <c r="U333" s="197"/>
      <c r="V333" s="197"/>
      <c r="W333" s="197"/>
      <c r="X333" s="197"/>
      <c r="Y333" s="197"/>
      <c r="Z333" s="197"/>
      <c r="AA333" s="197"/>
    </row>
    <row r="334" spans="20:27" s="196" customFormat="1" x14ac:dyDescent="0.25">
      <c r="T334" s="197"/>
      <c r="U334" s="197"/>
      <c r="V334" s="197"/>
      <c r="W334" s="197"/>
      <c r="X334" s="197"/>
      <c r="Y334" s="197"/>
      <c r="Z334" s="197"/>
      <c r="AA334" s="197"/>
    </row>
    <row r="335" spans="20:27" s="196" customFormat="1" x14ac:dyDescent="0.25">
      <c r="T335" s="197"/>
      <c r="U335" s="197"/>
      <c r="V335" s="197"/>
      <c r="W335" s="197"/>
      <c r="X335" s="197"/>
      <c r="Y335" s="197"/>
      <c r="Z335" s="197"/>
      <c r="AA335" s="197"/>
    </row>
    <row r="336" spans="20:27" s="196" customFormat="1" x14ac:dyDescent="0.25">
      <c r="T336" s="197"/>
      <c r="U336" s="197"/>
      <c r="V336" s="197"/>
      <c r="W336" s="197"/>
      <c r="X336" s="197"/>
      <c r="Y336" s="197"/>
      <c r="Z336" s="197"/>
      <c r="AA336" s="197"/>
    </row>
    <row r="337" spans="20:27" s="196" customFormat="1" x14ac:dyDescent="0.25">
      <c r="T337" s="197"/>
      <c r="U337" s="197"/>
      <c r="V337" s="197"/>
      <c r="W337" s="197"/>
      <c r="X337" s="197"/>
      <c r="Y337" s="197"/>
      <c r="Z337" s="197"/>
      <c r="AA337" s="197"/>
    </row>
    <row r="338" spans="20:27" s="196" customFormat="1" x14ac:dyDescent="0.25">
      <c r="T338" s="197"/>
      <c r="U338" s="197"/>
      <c r="V338" s="197"/>
      <c r="W338" s="197"/>
      <c r="X338" s="197"/>
      <c r="Y338" s="197"/>
      <c r="Z338" s="197"/>
      <c r="AA338" s="197"/>
    </row>
    <row r="339" spans="20:27" s="196" customFormat="1" x14ac:dyDescent="0.25">
      <c r="T339" s="197"/>
      <c r="U339" s="197"/>
      <c r="V339" s="197"/>
      <c r="W339" s="197"/>
      <c r="X339" s="197"/>
      <c r="Y339" s="197"/>
      <c r="Z339" s="197"/>
      <c r="AA339" s="197"/>
    </row>
    <row r="340" spans="20:27" s="196" customFormat="1" x14ac:dyDescent="0.25">
      <c r="T340" s="197"/>
      <c r="U340" s="197"/>
      <c r="V340" s="197"/>
      <c r="W340" s="197"/>
      <c r="X340" s="197"/>
      <c r="Y340" s="197"/>
      <c r="Z340" s="197"/>
      <c r="AA340" s="197"/>
    </row>
    <row r="341" spans="20:27" s="196" customFormat="1" x14ac:dyDescent="0.25">
      <c r="T341" s="197"/>
      <c r="U341" s="197"/>
      <c r="V341" s="197"/>
      <c r="W341" s="197"/>
      <c r="X341" s="197"/>
      <c r="Y341" s="197"/>
      <c r="Z341" s="197"/>
      <c r="AA341" s="197"/>
    </row>
    <row r="342" spans="20:27" s="196" customFormat="1" x14ac:dyDescent="0.25">
      <c r="T342" s="197"/>
      <c r="U342" s="197"/>
      <c r="V342" s="197"/>
      <c r="W342" s="197"/>
      <c r="X342" s="197"/>
      <c r="Y342" s="197"/>
      <c r="Z342" s="197"/>
      <c r="AA342" s="197"/>
    </row>
    <row r="343" spans="20:27" s="196" customFormat="1" x14ac:dyDescent="0.25">
      <c r="T343" s="197"/>
      <c r="U343" s="197"/>
      <c r="V343" s="197"/>
      <c r="W343" s="197"/>
      <c r="X343" s="197"/>
      <c r="Y343" s="197"/>
      <c r="Z343" s="197"/>
      <c r="AA343" s="197"/>
    </row>
    <row r="344" spans="20:27" s="196" customFormat="1" x14ac:dyDescent="0.25">
      <c r="T344" s="197"/>
      <c r="U344" s="197"/>
      <c r="V344" s="197"/>
      <c r="W344" s="197"/>
      <c r="X344" s="197"/>
      <c r="Y344" s="197"/>
      <c r="Z344" s="197"/>
      <c r="AA344" s="197"/>
    </row>
    <row r="345" spans="20:27" s="196" customFormat="1" x14ac:dyDescent="0.25">
      <c r="T345" s="197"/>
      <c r="U345" s="197"/>
      <c r="V345" s="197"/>
      <c r="W345" s="197"/>
      <c r="X345" s="197"/>
      <c r="Y345" s="197"/>
      <c r="Z345" s="197"/>
      <c r="AA345" s="197"/>
    </row>
    <row r="346" spans="20:27" s="196" customFormat="1" x14ac:dyDescent="0.25">
      <c r="T346" s="197"/>
      <c r="U346" s="197"/>
      <c r="V346" s="197"/>
      <c r="W346" s="197"/>
      <c r="X346" s="197"/>
      <c r="Y346" s="197"/>
      <c r="Z346" s="197"/>
      <c r="AA346" s="197"/>
    </row>
    <row r="347" spans="20:27" s="196" customFormat="1" x14ac:dyDescent="0.25">
      <c r="T347" s="197"/>
      <c r="U347" s="197"/>
      <c r="V347" s="197"/>
      <c r="W347" s="197"/>
      <c r="X347" s="197"/>
      <c r="Y347" s="197"/>
      <c r="Z347" s="197"/>
      <c r="AA347" s="197"/>
    </row>
    <row r="348" spans="20:27" s="196" customFormat="1" x14ac:dyDescent="0.25">
      <c r="T348" s="197"/>
      <c r="U348" s="197"/>
      <c r="V348" s="197"/>
      <c r="W348" s="197"/>
      <c r="X348" s="197"/>
      <c r="Y348" s="197"/>
      <c r="Z348" s="197"/>
      <c r="AA348" s="197"/>
    </row>
    <row r="349" spans="20:27" s="196" customFormat="1" x14ac:dyDescent="0.25">
      <c r="T349" s="197"/>
      <c r="U349" s="197"/>
      <c r="V349" s="197"/>
      <c r="W349" s="197"/>
      <c r="X349" s="197"/>
      <c r="Y349" s="197"/>
      <c r="Z349" s="197"/>
      <c r="AA349" s="197"/>
    </row>
    <row r="350" spans="20:27" s="196" customFormat="1" x14ac:dyDescent="0.25">
      <c r="T350" s="197"/>
      <c r="U350" s="197"/>
      <c r="V350" s="197"/>
      <c r="W350" s="197"/>
      <c r="X350" s="197"/>
      <c r="Y350" s="197"/>
      <c r="Z350" s="197"/>
      <c r="AA350" s="197"/>
    </row>
    <row r="351" spans="20:27" s="196" customFormat="1" x14ac:dyDescent="0.25">
      <c r="T351" s="197"/>
      <c r="U351" s="197"/>
      <c r="V351" s="197"/>
      <c r="W351" s="197"/>
      <c r="X351" s="197"/>
      <c r="Y351" s="197"/>
      <c r="Z351" s="197"/>
      <c r="AA351" s="197"/>
    </row>
    <row r="352" spans="20:27" s="196" customFormat="1" x14ac:dyDescent="0.25">
      <c r="T352" s="197"/>
      <c r="U352" s="197"/>
      <c r="V352" s="197"/>
      <c r="W352" s="197"/>
      <c r="X352" s="197"/>
      <c r="Y352" s="197"/>
      <c r="Z352" s="197"/>
      <c r="AA352" s="197"/>
    </row>
    <row r="353" spans="20:27" s="196" customFormat="1" x14ac:dyDescent="0.25">
      <c r="T353" s="197"/>
      <c r="U353" s="197"/>
      <c r="V353" s="197"/>
      <c r="W353" s="197"/>
      <c r="X353" s="197"/>
      <c r="Y353" s="197"/>
      <c r="Z353" s="197"/>
      <c r="AA353" s="197"/>
    </row>
    <row r="354" spans="20:27" s="196" customFormat="1" x14ac:dyDescent="0.25">
      <c r="T354" s="197"/>
      <c r="U354" s="197"/>
      <c r="V354" s="197"/>
      <c r="W354" s="197"/>
      <c r="X354" s="197"/>
      <c r="Y354" s="197"/>
      <c r="Z354" s="197"/>
      <c r="AA354" s="197"/>
    </row>
    <row r="355" spans="20:27" s="196" customFormat="1" x14ac:dyDescent="0.25">
      <c r="T355" s="197"/>
      <c r="U355" s="197"/>
      <c r="V355" s="197"/>
      <c r="W355" s="197"/>
      <c r="X355" s="197"/>
      <c r="Y355" s="197"/>
      <c r="Z355" s="197"/>
      <c r="AA355" s="197"/>
    </row>
    <row r="356" spans="20:27" s="196" customFormat="1" x14ac:dyDescent="0.25">
      <c r="T356" s="197"/>
      <c r="U356" s="197"/>
      <c r="V356" s="197"/>
      <c r="W356" s="197"/>
      <c r="X356" s="197"/>
      <c r="Y356" s="197"/>
      <c r="Z356" s="197"/>
      <c r="AA356" s="197"/>
    </row>
    <row r="357" spans="20:27" s="196" customFormat="1" x14ac:dyDescent="0.25">
      <c r="T357" s="197"/>
      <c r="U357" s="197"/>
      <c r="V357" s="197"/>
      <c r="W357" s="197"/>
      <c r="X357" s="197"/>
      <c r="Y357" s="197"/>
      <c r="Z357" s="197"/>
      <c r="AA357" s="197"/>
    </row>
    <row r="358" spans="20:27" s="196" customFormat="1" x14ac:dyDescent="0.25">
      <c r="T358" s="197"/>
      <c r="U358" s="197"/>
      <c r="V358" s="197"/>
      <c r="W358" s="197"/>
      <c r="X358" s="197"/>
      <c r="Y358" s="197"/>
      <c r="Z358" s="197"/>
      <c r="AA358" s="197"/>
    </row>
    <row r="359" spans="20:27" s="196" customFormat="1" x14ac:dyDescent="0.25">
      <c r="T359" s="197"/>
      <c r="U359" s="197"/>
      <c r="V359" s="197"/>
      <c r="W359" s="197"/>
      <c r="X359" s="197"/>
      <c r="Y359" s="197"/>
      <c r="Z359" s="197"/>
      <c r="AA359" s="197"/>
    </row>
    <row r="360" spans="20:27" s="196" customFormat="1" x14ac:dyDescent="0.25">
      <c r="T360" s="197"/>
      <c r="U360" s="197"/>
      <c r="V360" s="197"/>
      <c r="W360" s="197"/>
      <c r="X360" s="197"/>
      <c r="Y360" s="197"/>
      <c r="Z360" s="197"/>
      <c r="AA360" s="197"/>
    </row>
    <row r="361" spans="20:27" s="196" customFormat="1" x14ac:dyDescent="0.25">
      <c r="T361" s="197"/>
      <c r="U361" s="197"/>
      <c r="V361" s="197"/>
      <c r="W361" s="197"/>
      <c r="X361" s="197"/>
      <c r="Y361" s="197"/>
      <c r="Z361" s="197"/>
      <c r="AA361" s="197"/>
    </row>
    <row r="362" spans="20:27" s="196" customFormat="1" x14ac:dyDescent="0.25">
      <c r="T362" s="197"/>
      <c r="U362" s="197"/>
      <c r="V362" s="197"/>
      <c r="W362" s="197"/>
      <c r="X362" s="197"/>
      <c r="Y362" s="197"/>
      <c r="Z362" s="197"/>
      <c r="AA362" s="197"/>
    </row>
    <row r="363" spans="20:27" s="196" customFormat="1" x14ac:dyDescent="0.25">
      <c r="T363" s="197"/>
      <c r="U363" s="197"/>
      <c r="V363" s="197"/>
      <c r="W363" s="197"/>
      <c r="X363" s="197"/>
      <c r="Y363" s="197"/>
      <c r="Z363" s="197"/>
      <c r="AA363" s="197"/>
    </row>
    <row r="364" spans="20:27" s="196" customFormat="1" x14ac:dyDescent="0.25">
      <c r="T364" s="197"/>
      <c r="U364" s="197"/>
      <c r="V364" s="197"/>
      <c r="W364" s="197"/>
      <c r="X364" s="197"/>
      <c r="Y364" s="197"/>
      <c r="Z364" s="197"/>
      <c r="AA364" s="197"/>
    </row>
    <row r="365" spans="20:27" s="196" customFormat="1" x14ac:dyDescent="0.25">
      <c r="T365" s="197"/>
      <c r="U365" s="197"/>
      <c r="V365" s="197"/>
      <c r="W365" s="197"/>
      <c r="X365" s="197"/>
      <c r="Y365" s="197"/>
      <c r="Z365" s="197"/>
      <c r="AA365" s="197"/>
    </row>
    <row r="366" spans="20:27" s="196" customFormat="1" x14ac:dyDescent="0.25">
      <c r="T366" s="197"/>
      <c r="U366" s="197"/>
      <c r="V366" s="197"/>
      <c r="W366" s="197"/>
      <c r="X366" s="197"/>
      <c r="Y366" s="197"/>
      <c r="Z366" s="197"/>
      <c r="AA366" s="197"/>
    </row>
    <row r="367" spans="20:27" s="196" customFormat="1" x14ac:dyDescent="0.25">
      <c r="T367" s="197"/>
      <c r="U367" s="197"/>
      <c r="V367" s="197"/>
      <c r="W367" s="197"/>
      <c r="X367" s="197"/>
      <c r="Y367" s="197"/>
      <c r="Z367" s="197"/>
      <c r="AA367" s="197"/>
    </row>
    <row r="368" spans="20:27" s="196" customFormat="1" x14ac:dyDescent="0.25">
      <c r="T368" s="197"/>
      <c r="U368" s="197"/>
      <c r="V368" s="197"/>
      <c r="W368" s="197"/>
      <c r="X368" s="197"/>
      <c r="Y368" s="197"/>
      <c r="Z368" s="197"/>
      <c r="AA368" s="197"/>
    </row>
    <row r="369" spans="20:27" s="196" customFormat="1" x14ac:dyDescent="0.25">
      <c r="T369" s="197"/>
      <c r="U369" s="197"/>
      <c r="V369" s="197"/>
      <c r="W369" s="197"/>
      <c r="X369" s="197"/>
      <c r="Y369" s="197"/>
      <c r="Z369" s="197"/>
      <c r="AA369" s="197"/>
    </row>
    <row r="370" spans="20:27" s="196" customFormat="1" x14ac:dyDescent="0.25">
      <c r="T370" s="197"/>
      <c r="U370" s="197"/>
      <c r="V370" s="197"/>
      <c r="W370" s="197"/>
      <c r="X370" s="197"/>
      <c r="Y370" s="197"/>
      <c r="Z370" s="197"/>
      <c r="AA370" s="197"/>
    </row>
    <row r="371" spans="20:27" s="196" customFormat="1" x14ac:dyDescent="0.25">
      <c r="T371" s="197"/>
      <c r="U371" s="197"/>
      <c r="V371" s="197"/>
      <c r="W371" s="197"/>
      <c r="X371" s="197"/>
      <c r="Y371" s="197"/>
      <c r="Z371" s="197"/>
      <c r="AA371" s="197"/>
    </row>
    <row r="372" spans="20:27" s="196" customFormat="1" x14ac:dyDescent="0.25">
      <c r="T372" s="197"/>
      <c r="U372" s="197"/>
      <c r="V372" s="197"/>
      <c r="W372" s="197"/>
      <c r="X372" s="197"/>
      <c r="Y372" s="197"/>
      <c r="Z372" s="197"/>
      <c r="AA372" s="197"/>
    </row>
    <row r="373" spans="20:27" s="196" customFormat="1" x14ac:dyDescent="0.25">
      <c r="T373" s="197"/>
      <c r="U373" s="197"/>
      <c r="V373" s="197"/>
      <c r="W373" s="197"/>
      <c r="X373" s="197"/>
      <c r="Y373" s="197"/>
      <c r="Z373" s="197"/>
      <c r="AA373" s="197"/>
    </row>
    <row r="374" spans="20:27" s="196" customFormat="1" x14ac:dyDescent="0.25">
      <c r="T374" s="197"/>
      <c r="U374" s="197"/>
      <c r="V374" s="197"/>
      <c r="W374" s="197"/>
      <c r="X374" s="197"/>
      <c r="Y374" s="197"/>
      <c r="Z374" s="197"/>
      <c r="AA374" s="197"/>
    </row>
    <row r="375" spans="20:27" s="196" customFormat="1" x14ac:dyDescent="0.25">
      <c r="T375" s="197"/>
      <c r="U375" s="197"/>
      <c r="V375" s="197"/>
      <c r="W375" s="197"/>
      <c r="X375" s="197"/>
      <c r="Y375" s="197"/>
      <c r="Z375" s="197"/>
      <c r="AA375" s="197"/>
    </row>
    <row r="376" spans="20:27" s="196" customFormat="1" x14ac:dyDescent="0.25">
      <c r="T376" s="197"/>
      <c r="U376" s="197"/>
      <c r="V376" s="197"/>
      <c r="W376" s="197"/>
      <c r="X376" s="197"/>
      <c r="Y376" s="197"/>
      <c r="Z376" s="197"/>
      <c r="AA376" s="197"/>
    </row>
    <row r="377" spans="20:27" s="196" customFormat="1" x14ac:dyDescent="0.25">
      <c r="T377" s="197"/>
      <c r="U377" s="197"/>
      <c r="V377" s="197"/>
      <c r="W377" s="197"/>
      <c r="X377" s="197"/>
      <c r="Y377" s="197"/>
      <c r="Z377" s="197"/>
      <c r="AA377" s="197"/>
    </row>
    <row r="378" spans="20:27" s="196" customFormat="1" x14ac:dyDescent="0.25">
      <c r="T378" s="197"/>
      <c r="U378" s="197"/>
      <c r="V378" s="197"/>
      <c r="W378" s="197"/>
      <c r="X378" s="197"/>
      <c r="Y378" s="197"/>
      <c r="Z378" s="197"/>
      <c r="AA378" s="197"/>
    </row>
    <row r="379" spans="20:27" s="196" customFormat="1" x14ac:dyDescent="0.25">
      <c r="T379" s="197"/>
      <c r="U379" s="197"/>
      <c r="V379" s="197"/>
      <c r="W379" s="197"/>
      <c r="X379" s="197"/>
      <c r="Y379" s="197"/>
      <c r="Z379" s="197"/>
      <c r="AA379" s="197"/>
    </row>
    <row r="380" spans="20:27" s="196" customFormat="1" x14ac:dyDescent="0.25">
      <c r="T380" s="197"/>
      <c r="U380" s="197"/>
      <c r="V380" s="197"/>
      <c r="W380" s="197"/>
      <c r="X380" s="197"/>
      <c r="Y380" s="197"/>
      <c r="Z380" s="197"/>
      <c r="AA380" s="197"/>
    </row>
    <row r="381" spans="20:27" s="196" customFormat="1" x14ac:dyDescent="0.25">
      <c r="T381" s="197"/>
      <c r="U381" s="197"/>
      <c r="V381" s="197"/>
      <c r="W381" s="197"/>
      <c r="X381" s="197"/>
      <c r="Y381" s="197"/>
      <c r="Z381" s="197"/>
      <c r="AA381" s="197"/>
    </row>
    <row r="382" spans="20:27" s="196" customFormat="1" x14ac:dyDescent="0.25">
      <c r="T382" s="197"/>
      <c r="U382" s="197"/>
      <c r="V382" s="197"/>
      <c r="W382" s="197"/>
      <c r="X382" s="197"/>
      <c r="Y382" s="197"/>
      <c r="Z382" s="197"/>
      <c r="AA382" s="197"/>
    </row>
    <row r="383" spans="20:27" s="196" customFormat="1" x14ac:dyDescent="0.25">
      <c r="T383" s="197"/>
      <c r="U383" s="197"/>
      <c r="V383" s="197"/>
      <c r="W383" s="197"/>
      <c r="X383" s="197"/>
      <c r="Y383" s="197"/>
      <c r="Z383" s="197"/>
      <c r="AA383" s="197"/>
    </row>
    <row r="384" spans="20:27" s="196" customFormat="1" x14ac:dyDescent="0.25">
      <c r="T384" s="197"/>
      <c r="U384" s="197"/>
      <c r="V384" s="197"/>
      <c r="W384" s="197"/>
      <c r="X384" s="197"/>
      <c r="Y384" s="197"/>
      <c r="Z384" s="197"/>
      <c r="AA384" s="197"/>
    </row>
    <row r="385" spans="20:27" s="196" customFormat="1" x14ac:dyDescent="0.25">
      <c r="T385" s="197"/>
      <c r="U385" s="197"/>
      <c r="V385" s="197"/>
      <c r="W385" s="197"/>
      <c r="X385" s="197"/>
      <c r="Y385" s="197"/>
      <c r="Z385" s="197"/>
      <c r="AA385" s="197"/>
    </row>
    <row r="386" spans="20:27" s="196" customFormat="1" x14ac:dyDescent="0.25">
      <c r="T386" s="197"/>
      <c r="U386" s="197"/>
      <c r="V386" s="197"/>
      <c r="W386" s="197"/>
      <c r="X386" s="197"/>
      <c r="Y386" s="197"/>
      <c r="Z386" s="197"/>
      <c r="AA386" s="197"/>
    </row>
    <row r="387" spans="20:27" s="196" customFormat="1" x14ac:dyDescent="0.25">
      <c r="T387" s="197"/>
      <c r="U387" s="197"/>
      <c r="V387" s="197"/>
      <c r="W387" s="197"/>
      <c r="X387" s="197"/>
      <c r="Y387" s="197"/>
      <c r="Z387" s="197"/>
      <c r="AA387" s="197"/>
    </row>
    <row r="388" spans="20:27" s="196" customFormat="1" x14ac:dyDescent="0.25">
      <c r="T388" s="197"/>
      <c r="U388" s="197"/>
      <c r="V388" s="197"/>
      <c r="W388" s="197"/>
      <c r="X388" s="197"/>
      <c r="Y388" s="197"/>
      <c r="Z388" s="197"/>
      <c r="AA388" s="197"/>
    </row>
    <row r="389" spans="20:27" s="196" customFormat="1" x14ac:dyDescent="0.25">
      <c r="T389" s="197"/>
      <c r="U389" s="197"/>
      <c r="V389" s="197"/>
      <c r="W389" s="197"/>
      <c r="X389" s="197"/>
      <c r="Y389" s="197"/>
      <c r="Z389" s="197"/>
      <c r="AA389" s="197"/>
    </row>
    <row r="390" spans="20:27" s="196" customFormat="1" x14ac:dyDescent="0.25">
      <c r="T390" s="197"/>
      <c r="U390" s="197"/>
      <c r="V390" s="197"/>
      <c r="W390" s="197"/>
      <c r="X390" s="197"/>
      <c r="Y390" s="197"/>
      <c r="Z390" s="197"/>
      <c r="AA390" s="197"/>
    </row>
    <row r="391" spans="20:27" s="196" customFormat="1" x14ac:dyDescent="0.25">
      <c r="T391" s="197"/>
      <c r="U391" s="197"/>
      <c r="V391" s="197"/>
      <c r="W391" s="197"/>
      <c r="X391" s="197"/>
      <c r="Y391" s="197"/>
      <c r="Z391" s="197"/>
      <c r="AA391" s="197"/>
    </row>
    <row r="392" spans="20:27" s="196" customFormat="1" x14ac:dyDescent="0.25">
      <c r="T392" s="197"/>
      <c r="U392" s="197"/>
      <c r="V392" s="197"/>
      <c r="W392" s="197"/>
      <c r="X392" s="197"/>
      <c r="Y392" s="197"/>
      <c r="Z392" s="197"/>
      <c r="AA392" s="197"/>
    </row>
    <row r="393" spans="20:27" s="196" customFormat="1" x14ac:dyDescent="0.25">
      <c r="T393" s="197"/>
      <c r="U393" s="197"/>
      <c r="V393" s="197"/>
      <c r="W393" s="197"/>
      <c r="X393" s="197"/>
      <c r="Y393" s="197"/>
      <c r="Z393" s="197"/>
      <c r="AA393" s="197"/>
    </row>
    <row r="394" spans="20:27" s="196" customFormat="1" x14ac:dyDescent="0.25">
      <c r="T394" s="197"/>
      <c r="U394" s="197"/>
      <c r="V394" s="197"/>
      <c r="W394" s="197"/>
      <c r="X394" s="197"/>
      <c r="Y394" s="197"/>
      <c r="Z394" s="197"/>
      <c r="AA394" s="197"/>
    </row>
    <row r="395" spans="20:27" s="196" customFormat="1" x14ac:dyDescent="0.25">
      <c r="T395" s="197"/>
      <c r="U395" s="197"/>
      <c r="V395" s="197"/>
      <c r="W395" s="197"/>
      <c r="X395" s="197"/>
      <c r="Y395" s="197"/>
      <c r="Z395" s="197"/>
      <c r="AA395" s="197"/>
    </row>
    <row r="396" spans="20:27" s="196" customFormat="1" x14ac:dyDescent="0.25">
      <c r="T396" s="197"/>
      <c r="U396" s="197"/>
      <c r="V396" s="197"/>
      <c r="W396" s="197"/>
      <c r="X396" s="197"/>
      <c r="Y396" s="197"/>
      <c r="Z396" s="197"/>
      <c r="AA396" s="197"/>
    </row>
    <row r="397" spans="20:27" s="196" customFormat="1" x14ac:dyDescent="0.25">
      <c r="T397" s="197"/>
      <c r="U397" s="197"/>
      <c r="V397" s="197"/>
      <c r="W397" s="197"/>
      <c r="X397" s="197"/>
      <c r="Y397" s="197"/>
      <c r="Z397" s="197"/>
      <c r="AA397" s="197"/>
    </row>
    <row r="398" spans="20:27" s="196" customFormat="1" x14ac:dyDescent="0.25">
      <c r="T398" s="197"/>
      <c r="U398" s="197"/>
      <c r="V398" s="197"/>
      <c r="W398" s="197"/>
      <c r="X398" s="197"/>
      <c r="Y398" s="197"/>
      <c r="Z398" s="197"/>
      <c r="AA398" s="197"/>
    </row>
    <row r="399" spans="20:27" s="196" customFormat="1" x14ac:dyDescent="0.25">
      <c r="T399" s="197"/>
      <c r="U399" s="197"/>
      <c r="V399" s="197"/>
      <c r="W399" s="197"/>
      <c r="X399" s="197"/>
      <c r="Y399" s="197"/>
      <c r="Z399" s="197"/>
      <c r="AA399" s="197"/>
    </row>
    <row r="400" spans="20:27" s="196" customFormat="1" x14ac:dyDescent="0.25">
      <c r="T400" s="197"/>
      <c r="U400" s="197"/>
      <c r="V400" s="197"/>
      <c r="W400" s="197"/>
      <c r="X400" s="197"/>
      <c r="Y400" s="197"/>
      <c r="Z400" s="197"/>
      <c r="AA400" s="197"/>
    </row>
    <row r="401" spans="20:27" s="196" customFormat="1" x14ac:dyDescent="0.25">
      <c r="T401" s="197"/>
      <c r="U401" s="197"/>
      <c r="V401" s="197"/>
      <c r="W401" s="197"/>
      <c r="X401" s="197"/>
      <c r="Y401" s="197"/>
      <c r="Z401" s="197"/>
      <c r="AA401" s="197"/>
    </row>
    <row r="402" spans="20:27" s="196" customFormat="1" x14ac:dyDescent="0.25">
      <c r="T402" s="197"/>
      <c r="U402" s="197"/>
      <c r="V402" s="197"/>
      <c r="W402" s="197"/>
      <c r="X402" s="197"/>
      <c r="Y402" s="197"/>
      <c r="Z402" s="197"/>
      <c r="AA402" s="197"/>
    </row>
    <row r="403" spans="20:27" s="196" customFormat="1" x14ac:dyDescent="0.25">
      <c r="T403" s="197"/>
      <c r="U403" s="197"/>
      <c r="V403" s="197"/>
      <c r="W403" s="197"/>
      <c r="X403" s="197"/>
      <c r="Y403" s="197"/>
      <c r="Z403" s="197"/>
      <c r="AA403" s="197"/>
    </row>
    <row r="404" spans="20:27" s="196" customFormat="1" x14ac:dyDescent="0.25">
      <c r="T404" s="197"/>
      <c r="U404" s="197"/>
      <c r="V404" s="197"/>
      <c r="W404" s="197"/>
      <c r="X404" s="197"/>
      <c r="Y404" s="197"/>
      <c r="Z404" s="197"/>
      <c r="AA404" s="197"/>
    </row>
    <row r="405" spans="20:27" s="196" customFormat="1" x14ac:dyDescent="0.25">
      <c r="T405" s="197"/>
      <c r="U405" s="197"/>
      <c r="V405" s="197"/>
      <c r="W405" s="197"/>
      <c r="X405" s="197"/>
      <c r="Y405" s="197"/>
      <c r="Z405" s="197"/>
      <c r="AA405" s="197"/>
    </row>
    <row r="406" spans="20:27" s="196" customFormat="1" x14ac:dyDescent="0.25">
      <c r="T406" s="197"/>
      <c r="U406" s="197"/>
      <c r="V406" s="197"/>
      <c r="W406" s="197"/>
      <c r="X406" s="197"/>
      <c r="Y406" s="197"/>
      <c r="Z406" s="197"/>
      <c r="AA406" s="197"/>
    </row>
    <row r="407" spans="20:27" s="196" customFormat="1" x14ac:dyDescent="0.25">
      <c r="T407" s="197"/>
      <c r="U407" s="197"/>
      <c r="V407" s="197"/>
      <c r="W407" s="197"/>
      <c r="X407" s="197"/>
      <c r="Y407" s="197"/>
      <c r="Z407" s="197"/>
      <c r="AA407" s="197"/>
    </row>
    <row r="408" spans="20:27" s="196" customFormat="1" x14ac:dyDescent="0.25">
      <c r="T408" s="197"/>
      <c r="U408" s="197"/>
      <c r="V408" s="197"/>
      <c r="W408" s="197"/>
      <c r="X408" s="197"/>
      <c r="Y408" s="197"/>
      <c r="Z408" s="197"/>
      <c r="AA408" s="197"/>
    </row>
    <row r="409" spans="20:27" s="196" customFormat="1" x14ac:dyDescent="0.25">
      <c r="T409" s="197"/>
      <c r="U409" s="197"/>
      <c r="V409" s="197"/>
      <c r="W409" s="197"/>
      <c r="X409" s="197"/>
      <c r="Y409" s="197"/>
      <c r="Z409" s="197"/>
      <c r="AA409" s="197"/>
    </row>
    <row r="410" spans="20:27" s="196" customFormat="1" x14ac:dyDescent="0.25">
      <c r="T410" s="197"/>
      <c r="U410" s="197"/>
      <c r="V410" s="197"/>
      <c r="W410" s="197"/>
      <c r="X410" s="197"/>
      <c r="Y410" s="197"/>
      <c r="Z410" s="197"/>
      <c r="AA410" s="197"/>
    </row>
    <row r="411" spans="20:27" s="196" customFormat="1" x14ac:dyDescent="0.25">
      <c r="T411" s="197"/>
      <c r="U411" s="197"/>
      <c r="V411" s="197"/>
      <c r="W411" s="197"/>
      <c r="X411" s="197"/>
      <c r="Y411" s="197"/>
      <c r="Z411" s="197"/>
      <c r="AA411" s="197"/>
    </row>
    <row r="412" spans="20:27" s="196" customFormat="1" x14ac:dyDescent="0.25">
      <c r="T412" s="197"/>
      <c r="U412" s="197"/>
      <c r="V412" s="197"/>
      <c r="W412" s="197"/>
      <c r="X412" s="197"/>
      <c r="Y412" s="197"/>
      <c r="Z412" s="197"/>
      <c r="AA412" s="197"/>
    </row>
    <row r="413" spans="20:27" s="196" customFormat="1" x14ac:dyDescent="0.25">
      <c r="T413" s="197"/>
      <c r="U413" s="197"/>
      <c r="V413" s="197"/>
      <c r="W413" s="197"/>
      <c r="X413" s="197"/>
      <c r="Y413" s="197"/>
      <c r="Z413" s="197"/>
      <c r="AA413" s="197"/>
    </row>
    <row r="414" spans="20:27" s="196" customFormat="1" x14ac:dyDescent="0.25">
      <c r="T414" s="197"/>
      <c r="U414" s="197"/>
      <c r="V414" s="197"/>
      <c r="W414" s="197"/>
      <c r="X414" s="197"/>
      <c r="Y414" s="197"/>
      <c r="Z414" s="197"/>
      <c r="AA414" s="197"/>
    </row>
    <row r="415" spans="20:27" s="196" customFormat="1" x14ac:dyDescent="0.25">
      <c r="T415" s="197"/>
      <c r="U415" s="197"/>
      <c r="V415" s="197"/>
      <c r="W415" s="197"/>
      <c r="X415" s="197"/>
      <c r="Y415" s="197"/>
      <c r="Z415" s="197"/>
      <c r="AA415" s="197"/>
    </row>
    <row r="416" spans="20:27" s="196" customFormat="1" x14ac:dyDescent="0.25">
      <c r="T416" s="197"/>
      <c r="U416" s="197"/>
      <c r="V416" s="197"/>
      <c r="W416" s="197"/>
      <c r="X416" s="197"/>
      <c r="Y416" s="197"/>
      <c r="Z416" s="197"/>
      <c r="AA416" s="197"/>
    </row>
    <row r="417" spans="20:27" s="196" customFormat="1" x14ac:dyDescent="0.25">
      <c r="T417" s="197"/>
      <c r="U417" s="197"/>
      <c r="V417" s="197"/>
      <c r="W417" s="197"/>
      <c r="X417" s="197"/>
      <c r="Y417" s="197"/>
      <c r="Z417" s="197"/>
      <c r="AA417" s="197"/>
    </row>
    <row r="418" spans="20:27" s="196" customFormat="1" x14ac:dyDescent="0.25">
      <c r="T418" s="197"/>
      <c r="U418" s="197"/>
      <c r="V418" s="197"/>
      <c r="W418" s="197"/>
      <c r="X418" s="197"/>
      <c r="Y418" s="197"/>
      <c r="Z418" s="197"/>
      <c r="AA418" s="197"/>
    </row>
    <row r="419" spans="20:27" s="196" customFormat="1" x14ac:dyDescent="0.25">
      <c r="T419" s="197"/>
      <c r="U419" s="197"/>
      <c r="V419" s="197"/>
      <c r="W419" s="197"/>
      <c r="X419" s="197"/>
      <c r="Y419" s="197"/>
      <c r="Z419" s="197"/>
      <c r="AA419" s="197"/>
    </row>
    <row r="420" spans="20:27" s="196" customFormat="1" x14ac:dyDescent="0.25">
      <c r="T420" s="197"/>
      <c r="U420" s="197"/>
      <c r="V420" s="197"/>
      <c r="W420" s="197"/>
      <c r="X420" s="197"/>
      <c r="Y420" s="197"/>
      <c r="Z420" s="197"/>
      <c r="AA420" s="197"/>
    </row>
    <row r="421" spans="20:27" s="196" customFormat="1" x14ac:dyDescent="0.25">
      <c r="T421" s="197"/>
      <c r="U421" s="197"/>
      <c r="V421" s="197"/>
      <c r="W421" s="197"/>
      <c r="X421" s="197"/>
      <c r="Y421" s="197"/>
      <c r="Z421" s="197"/>
      <c r="AA421" s="197"/>
    </row>
    <row r="422" spans="20:27" s="196" customFormat="1" x14ac:dyDescent="0.25">
      <c r="T422" s="197"/>
      <c r="U422" s="197"/>
      <c r="V422" s="197"/>
      <c r="W422" s="197"/>
      <c r="X422" s="197"/>
      <c r="Y422" s="197"/>
      <c r="Z422" s="197"/>
      <c r="AA422" s="197"/>
    </row>
    <row r="423" spans="20:27" s="196" customFormat="1" x14ac:dyDescent="0.25">
      <c r="T423" s="197"/>
      <c r="U423" s="197"/>
      <c r="V423" s="197"/>
      <c r="W423" s="197"/>
      <c r="X423" s="197"/>
      <c r="Y423" s="197"/>
      <c r="Z423" s="197"/>
      <c r="AA423" s="197"/>
    </row>
    <row r="424" spans="20:27" s="196" customFormat="1" x14ac:dyDescent="0.25">
      <c r="T424" s="197"/>
      <c r="U424" s="197"/>
      <c r="V424" s="197"/>
      <c r="W424" s="197"/>
      <c r="X424" s="197"/>
      <c r="Y424" s="197"/>
      <c r="Z424" s="197"/>
      <c r="AA424" s="197"/>
    </row>
    <row r="425" spans="20:27" s="196" customFormat="1" x14ac:dyDescent="0.25">
      <c r="T425" s="197"/>
      <c r="U425" s="197"/>
      <c r="V425" s="197"/>
      <c r="W425" s="197"/>
      <c r="X425" s="197"/>
      <c r="Y425" s="197"/>
      <c r="Z425" s="197"/>
      <c r="AA425" s="197"/>
    </row>
    <row r="426" spans="20:27" s="196" customFormat="1" x14ac:dyDescent="0.25">
      <c r="T426" s="197"/>
      <c r="U426" s="197"/>
      <c r="V426" s="197"/>
      <c r="W426" s="197"/>
      <c r="X426" s="197"/>
      <c r="Y426" s="197"/>
      <c r="Z426" s="197"/>
      <c r="AA426" s="197"/>
    </row>
    <row r="427" spans="20:27" s="196" customFormat="1" x14ac:dyDescent="0.25">
      <c r="T427" s="197"/>
      <c r="U427" s="197"/>
      <c r="V427" s="197"/>
      <c r="W427" s="197"/>
      <c r="X427" s="197"/>
      <c r="Y427" s="197"/>
      <c r="Z427" s="197"/>
      <c r="AA427" s="197"/>
    </row>
    <row r="428" spans="20:27" s="196" customFormat="1" x14ac:dyDescent="0.25">
      <c r="T428" s="197"/>
      <c r="U428" s="197"/>
      <c r="V428" s="197"/>
      <c r="W428" s="197"/>
      <c r="X428" s="197"/>
      <c r="Y428" s="197"/>
      <c r="Z428" s="197"/>
      <c r="AA428" s="197"/>
    </row>
    <row r="429" spans="20:27" s="196" customFormat="1" x14ac:dyDescent="0.25">
      <c r="T429" s="197"/>
      <c r="U429" s="197"/>
      <c r="V429" s="197"/>
      <c r="W429" s="197"/>
      <c r="X429" s="197"/>
      <c r="Y429" s="197"/>
      <c r="Z429" s="197"/>
      <c r="AA429" s="197"/>
    </row>
    <row r="430" spans="20:27" s="196" customFormat="1" x14ac:dyDescent="0.25">
      <c r="T430" s="197"/>
      <c r="U430" s="197"/>
      <c r="V430" s="197"/>
      <c r="W430" s="197"/>
      <c r="X430" s="197"/>
      <c r="Y430" s="197"/>
      <c r="Z430" s="197"/>
      <c r="AA430" s="197"/>
    </row>
    <row r="431" spans="20:27" s="196" customFormat="1" x14ac:dyDescent="0.25">
      <c r="T431" s="197"/>
      <c r="U431" s="197"/>
      <c r="V431" s="197"/>
      <c r="W431" s="197"/>
      <c r="X431" s="197"/>
      <c r="Y431" s="197"/>
      <c r="Z431" s="197"/>
      <c r="AA431" s="197"/>
    </row>
    <row r="432" spans="20:27" s="196" customFormat="1" x14ac:dyDescent="0.25">
      <c r="T432" s="197"/>
      <c r="U432" s="197"/>
      <c r="V432" s="197"/>
      <c r="W432" s="197"/>
      <c r="X432" s="197"/>
      <c r="Y432" s="197"/>
      <c r="Z432" s="197"/>
      <c r="AA432" s="197"/>
    </row>
    <row r="433" spans="20:27" s="196" customFormat="1" x14ac:dyDescent="0.25">
      <c r="T433" s="197"/>
      <c r="U433" s="197"/>
      <c r="V433" s="197"/>
      <c r="W433" s="197"/>
      <c r="X433" s="197"/>
      <c r="Y433" s="197"/>
      <c r="Z433" s="197"/>
      <c r="AA433" s="197"/>
    </row>
    <row r="434" spans="20:27" s="196" customFormat="1" x14ac:dyDescent="0.25">
      <c r="T434" s="197"/>
      <c r="U434" s="197"/>
      <c r="V434" s="197"/>
      <c r="W434" s="197"/>
      <c r="X434" s="197"/>
      <c r="Y434" s="197"/>
      <c r="Z434" s="197"/>
      <c r="AA434" s="197"/>
    </row>
    <row r="435" spans="20:27" s="196" customFormat="1" x14ac:dyDescent="0.25">
      <c r="T435" s="197"/>
      <c r="U435" s="197"/>
      <c r="V435" s="197"/>
      <c r="W435" s="197"/>
      <c r="X435" s="197"/>
      <c r="Y435" s="197"/>
      <c r="Z435" s="197"/>
      <c r="AA435" s="197"/>
    </row>
    <row r="436" spans="20:27" s="196" customFormat="1" x14ac:dyDescent="0.25">
      <c r="T436" s="197"/>
      <c r="U436" s="197"/>
      <c r="V436" s="197"/>
      <c r="W436" s="197"/>
      <c r="X436" s="197"/>
      <c r="Y436" s="197"/>
      <c r="Z436" s="197"/>
      <c r="AA436" s="197"/>
    </row>
    <row r="437" spans="20:27" s="196" customFormat="1" x14ac:dyDescent="0.25">
      <c r="T437" s="197"/>
      <c r="U437" s="197"/>
      <c r="V437" s="197"/>
      <c r="W437" s="197"/>
      <c r="X437" s="197"/>
      <c r="Y437" s="197"/>
      <c r="Z437" s="197"/>
      <c r="AA437" s="197"/>
    </row>
    <row r="438" spans="20:27" s="196" customFormat="1" x14ac:dyDescent="0.25">
      <c r="T438" s="197"/>
      <c r="U438" s="197"/>
      <c r="V438" s="197"/>
      <c r="W438" s="197"/>
      <c r="X438" s="197"/>
      <c r="Y438" s="197"/>
      <c r="Z438" s="197"/>
      <c r="AA438" s="197"/>
    </row>
    <row r="439" spans="20:27" s="196" customFormat="1" x14ac:dyDescent="0.25">
      <c r="T439" s="197"/>
      <c r="U439" s="197"/>
      <c r="V439" s="197"/>
      <c r="W439" s="197"/>
      <c r="X439" s="197"/>
      <c r="Y439" s="197"/>
      <c r="Z439" s="197"/>
      <c r="AA439" s="197"/>
    </row>
    <row r="440" spans="20:27" s="196" customFormat="1" x14ac:dyDescent="0.25">
      <c r="T440" s="197"/>
      <c r="U440" s="197"/>
      <c r="V440" s="197"/>
      <c r="W440" s="197"/>
      <c r="X440" s="197"/>
      <c r="Y440" s="197"/>
      <c r="Z440" s="197"/>
      <c r="AA440" s="197"/>
    </row>
    <row r="441" spans="20:27" s="196" customFormat="1" x14ac:dyDescent="0.25">
      <c r="T441" s="197"/>
      <c r="U441" s="197"/>
      <c r="V441" s="197"/>
      <c r="W441" s="197"/>
      <c r="X441" s="197"/>
      <c r="Y441" s="197"/>
      <c r="Z441" s="197"/>
      <c r="AA441" s="197"/>
    </row>
    <row r="442" spans="20:27" s="196" customFormat="1" x14ac:dyDescent="0.25">
      <c r="T442" s="197"/>
      <c r="U442" s="197"/>
      <c r="V442" s="197"/>
      <c r="W442" s="197"/>
      <c r="X442" s="197"/>
      <c r="Y442" s="197"/>
      <c r="Z442" s="197"/>
      <c r="AA442" s="197"/>
    </row>
    <row r="443" spans="20:27" s="196" customFormat="1" x14ac:dyDescent="0.25">
      <c r="T443" s="197"/>
      <c r="U443" s="197"/>
      <c r="V443" s="197"/>
      <c r="W443" s="197"/>
      <c r="X443" s="197"/>
      <c r="Y443" s="197"/>
      <c r="Z443" s="197"/>
      <c r="AA443" s="197"/>
    </row>
    <row r="444" spans="20:27" s="196" customFormat="1" x14ac:dyDescent="0.25">
      <c r="T444" s="197"/>
      <c r="U444" s="197"/>
      <c r="V444" s="197"/>
      <c r="W444" s="197"/>
      <c r="X444" s="197"/>
      <c r="Y444" s="197"/>
      <c r="Z444" s="197"/>
      <c r="AA444" s="197"/>
    </row>
    <row r="445" spans="20:27" s="196" customFormat="1" x14ac:dyDescent="0.25">
      <c r="T445" s="197"/>
      <c r="U445" s="197"/>
      <c r="V445" s="197"/>
      <c r="W445" s="197"/>
      <c r="X445" s="197"/>
      <c r="Y445" s="197"/>
      <c r="Z445" s="197"/>
      <c r="AA445" s="197"/>
    </row>
    <row r="446" spans="20:27" s="196" customFormat="1" x14ac:dyDescent="0.25">
      <c r="T446" s="197"/>
      <c r="U446" s="197"/>
      <c r="V446" s="197"/>
      <c r="W446" s="197"/>
      <c r="X446" s="197"/>
      <c r="Y446" s="197"/>
      <c r="Z446" s="197"/>
      <c r="AA446" s="197"/>
    </row>
    <row r="447" spans="20:27" s="196" customFormat="1" x14ac:dyDescent="0.25">
      <c r="T447" s="197"/>
      <c r="U447" s="197"/>
      <c r="V447" s="197"/>
      <c r="W447" s="197"/>
      <c r="X447" s="197"/>
      <c r="Y447" s="197"/>
      <c r="Z447" s="197"/>
      <c r="AA447" s="197"/>
    </row>
    <row r="448" spans="20:27" s="196" customFormat="1" x14ac:dyDescent="0.25">
      <c r="T448" s="197"/>
      <c r="U448" s="197"/>
      <c r="V448" s="197"/>
      <c r="W448" s="197"/>
      <c r="X448" s="197"/>
      <c r="Y448" s="197"/>
      <c r="Z448" s="197"/>
      <c r="AA448" s="197"/>
    </row>
    <row r="449" spans="20:27" s="196" customFormat="1" x14ac:dyDescent="0.25">
      <c r="T449" s="197"/>
      <c r="U449" s="197"/>
      <c r="V449" s="197"/>
      <c r="W449" s="197"/>
      <c r="X449" s="197"/>
      <c r="Y449" s="197"/>
      <c r="Z449" s="197"/>
      <c r="AA449" s="197"/>
    </row>
    <row r="450" spans="20:27" s="196" customFormat="1" x14ac:dyDescent="0.25">
      <c r="T450" s="197"/>
      <c r="U450" s="197"/>
      <c r="V450" s="197"/>
      <c r="W450" s="197"/>
      <c r="X450" s="197"/>
      <c r="Y450" s="197"/>
      <c r="Z450" s="197"/>
      <c r="AA450" s="197"/>
    </row>
    <row r="451" spans="20:27" s="196" customFormat="1" x14ac:dyDescent="0.25">
      <c r="T451" s="197"/>
      <c r="U451" s="197"/>
      <c r="V451" s="197"/>
      <c r="W451" s="197"/>
      <c r="X451" s="197"/>
      <c r="Y451" s="197"/>
      <c r="Z451" s="197"/>
      <c r="AA451" s="197"/>
    </row>
    <row r="452" spans="20:27" s="196" customFormat="1" x14ac:dyDescent="0.25">
      <c r="T452" s="197"/>
      <c r="U452" s="197"/>
      <c r="V452" s="197"/>
      <c r="W452" s="197"/>
      <c r="X452" s="197"/>
      <c r="Y452" s="197"/>
      <c r="Z452" s="197"/>
      <c r="AA452" s="197"/>
    </row>
    <row r="453" spans="20:27" s="196" customFormat="1" x14ac:dyDescent="0.25">
      <c r="T453" s="197"/>
      <c r="U453" s="197"/>
      <c r="V453" s="197"/>
      <c r="W453" s="197"/>
      <c r="X453" s="197"/>
      <c r="Y453" s="197"/>
      <c r="Z453" s="197"/>
      <c r="AA453" s="197"/>
    </row>
    <row r="454" spans="20:27" s="196" customFormat="1" x14ac:dyDescent="0.25">
      <c r="T454" s="197"/>
      <c r="U454" s="197"/>
      <c r="V454" s="197"/>
      <c r="W454" s="197"/>
      <c r="X454" s="197"/>
      <c r="Y454" s="197"/>
      <c r="Z454" s="197"/>
      <c r="AA454" s="197"/>
    </row>
    <row r="455" spans="20:27" s="196" customFormat="1" x14ac:dyDescent="0.25">
      <c r="T455" s="197"/>
      <c r="U455" s="197"/>
      <c r="V455" s="197"/>
      <c r="W455" s="197"/>
      <c r="X455" s="197"/>
      <c r="Y455" s="197"/>
      <c r="Z455" s="197"/>
      <c r="AA455" s="197"/>
    </row>
    <row r="456" spans="20:27" s="196" customFormat="1" x14ac:dyDescent="0.25">
      <c r="T456" s="197"/>
      <c r="U456" s="197"/>
      <c r="V456" s="197"/>
      <c r="W456" s="197"/>
      <c r="X456" s="197"/>
      <c r="Y456" s="197"/>
      <c r="Z456" s="197"/>
      <c r="AA456" s="197"/>
    </row>
    <row r="457" spans="20:27" s="196" customFormat="1" x14ac:dyDescent="0.25">
      <c r="T457" s="197"/>
      <c r="U457" s="197"/>
      <c r="V457" s="197"/>
      <c r="W457" s="197"/>
      <c r="X457" s="197"/>
      <c r="Y457" s="197"/>
      <c r="Z457" s="197"/>
      <c r="AA457" s="197"/>
    </row>
    <row r="458" spans="20:27" s="196" customFormat="1" x14ac:dyDescent="0.25">
      <c r="T458" s="197"/>
      <c r="U458" s="197"/>
      <c r="V458" s="197"/>
      <c r="W458" s="197"/>
      <c r="X458" s="197"/>
      <c r="Y458" s="197"/>
      <c r="Z458" s="197"/>
      <c r="AA458" s="197"/>
    </row>
    <row r="459" spans="20:27" s="196" customFormat="1" x14ac:dyDescent="0.25">
      <c r="T459" s="197"/>
      <c r="U459" s="197"/>
      <c r="V459" s="197"/>
      <c r="W459" s="197"/>
      <c r="X459" s="197"/>
      <c r="Y459" s="197"/>
      <c r="Z459" s="197"/>
      <c r="AA459" s="197"/>
    </row>
    <row r="460" spans="20:27" s="196" customFormat="1" x14ac:dyDescent="0.25">
      <c r="T460" s="197"/>
      <c r="U460" s="197"/>
      <c r="V460" s="197"/>
      <c r="W460" s="197"/>
      <c r="X460" s="197"/>
      <c r="Y460" s="197"/>
      <c r="Z460" s="197"/>
      <c r="AA460" s="197"/>
    </row>
    <row r="461" spans="20:27" s="196" customFormat="1" x14ac:dyDescent="0.25">
      <c r="T461" s="197"/>
      <c r="U461" s="197"/>
      <c r="V461" s="197"/>
      <c r="W461" s="197"/>
      <c r="X461" s="197"/>
      <c r="Y461" s="197"/>
      <c r="Z461" s="197"/>
      <c r="AA461" s="197"/>
    </row>
    <row r="462" spans="20:27" s="196" customFormat="1" x14ac:dyDescent="0.25">
      <c r="T462" s="197"/>
      <c r="U462" s="197"/>
      <c r="V462" s="197"/>
      <c r="W462" s="197"/>
      <c r="X462" s="197"/>
      <c r="Y462" s="197"/>
      <c r="Z462" s="197"/>
      <c r="AA462" s="197"/>
    </row>
    <row r="463" spans="20:27" s="196" customFormat="1" x14ac:dyDescent="0.25">
      <c r="T463" s="197"/>
      <c r="U463" s="197"/>
      <c r="V463" s="197"/>
      <c r="W463" s="197"/>
      <c r="X463" s="197"/>
      <c r="Y463" s="197"/>
      <c r="Z463" s="197"/>
      <c r="AA463" s="197"/>
    </row>
    <row r="464" spans="20:27" s="196" customFormat="1" x14ac:dyDescent="0.25">
      <c r="T464" s="197"/>
      <c r="U464" s="197"/>
      <c r="V464" s="197"/>
      <c r="W464" s="197"/>
      <c r="X464" s="197"/>
      <c r="Y464" s="197"/>
      <c r="Z464" s="197"/>
      <c r="AA464" s="197"/>
    </row>
    <row r="465" spans="20:27" s="196" customFormat="1" x14ac:dyDescent="0.25">
      <c r="T465" s="197"/>
      <c r="U465" s="197"/>
      <c r="V465" s="197"/>
      <c r="W465" s="197"/>
      <c r="X465" s="197"/>
      <c r="Y465" s="197"/>
      <c r="Z465" s="197"/>
      <c r="AA465" s="197"/>
    </row>
    <row r="466" spans="20:27" s="196" customFormat="1" x14ac:dyDescent="0.25">
      <c r="T466" s="197"/>
      <c r="U466" s="197"/>
      <c r="V466" s="197"/>
      <c r="W466" s="197"/>
      <c r="X466" s="197"/>
      <c r="Y466" s="197"/>
      <c r="Z466" s="197"/>
      <c r="AA466" s="197"/>
    </row>
    <row r="467" spans="20:27" s="196" customFormat="1" x14ac:dyDescent="0.25">
      <c r="T467" s="197"/>
      <c r="U467" s="197"/>
      <c r="V467" s="197"/>
      <c r="W467" s="197"/>
      <c r="X467" s="197"/>
      <c r="Y467" s="197"/>
      <c r="Z467" s="197"/>
      <c r="AA467" s="197"/>
    </row>
    <row r="468" spans="20:27" s="196" customFormat="1" x14ac:dyDescent="0.25">
      <c r="T468" s="197"/>
      <c r="U468" s="197"/>
      <c r="V468" s="197"/>
      <c r="W468" s="197"/>
      <c r="X468" s="197"/>
      <c r="Y468" s="197"/>
      <c r="Z468" s="197"/>
      <c r="AA468" s="197"/>
    </row>
    <row r="469" spans="20:27" s="196" customFormat="1" x14ac:dyDescent="0.25">
      <c r="T469" s="197"/>
      <c r="U469" s="197"/>
      <c r="V469" s="197"/>
      <c r="W469" s="197"/>
      <c r="X469" s="197"/>
      <c r="Y469" s="197"/>
      <c r="Z469" s="197"/>
      <c r="AA469" s="197"/>
    </row>
    <row r="470" spans="20:27" s="196" customFormat="1" x14ac:dyDescent="0.25">
      <c r="T470" s="197"/>
      <c r="U470" s="197"/>
      <c r="V470" s="197"/>
      <c r="W470" s="197"/>
      <c r="X470" s="197"/>
      <c r="Y470" s="197"/>
      <c r="Z470" s="197"/>
      <c r="AA470" s="197"/>
    </row>
    <row r="471" spans="20:27" s="196" customFormat="1" x14ac:dyDescent="0.25">
      <c r="T471" s="197"/>
      <c r="U471" s="197"/>
      <c r="V471" s="197"/>
      <c r="W471" s="197"/>
      <c r="X471" s="197"/>
      <c r="Y471" s="197"/>
      <c r="Z471" s="197"/>
      <c r="AA471" s="197"/>
    </row>
    <row r="472" spans="20:27" s="196" customFormat="1" x14ac:dyDescent="0.25">
      <c r="T472" s="197"/>
      <c r="U472" s="197"/>
      <c r="V472" s="197"/>
      <c r="W472" s="197"/>
      <c r="X472" s="197"/>
      <c r="Y472" s="197"/>
      <c r="Z472" s="197"/>
      <c r="AA472" s="197"/>
    </row>
    <row r="473" spans="20:27" s="196" customFormat="1" x14ac:dyDescent="0.25">
      <c r="T473" s="197"/>
      <c r="U473" s="197"/>
      <c r="V473" s="197"/>
      <c r="W473" s="197"/>
      <c r="X473" s="197"/>
      <c r="Y473" s="197"/>
      <c r="Z473" s="197"/>
      <c r="AA473" s="197"/>
    </row>
    <row r="474" spans="20:27" s="196" customFormat="1" x14ac:dyDescent="0.25">
      <c r="T474" s="197"/>
      <c r="U474" s="197"/>
      <c r="V474" s="197"/>
      <c r="W474" s="197"/>
      <c r="X474" s="197"/>
      <c r="Y474" s="197"/>
      <c r="Z474" s="197"/>
      <c r="AA474" s="197"/>
    </row>
    <row r="475" spans="20:27" s="196" customFormat="1" x14ac:dyDescent="0.25">
      <c r="T475" s="197"/>
      <c r="U475" s="197"/>
      <c r="V475" s="197"/>
      <c r="W475" s="197"/>
      <c r="X475" s="197"/>
      <c r="Y475" s="197"/>
      <c r="Z475" s="197"/>
      <c r="AA475" s="197"/>
    </row>
    <row r="476" spans="20:27" s="196" customFormat="1" x14ac:dyDescent="0.25">
      <c r="T476" s="197"/>
      <c r="U476" s="197"/>
      <c r="V476" s="197"/>
      <c r="W476" s="197"/>
      <c r="X476" s="197"/>
      <c r="Y476" s="197"/>
      <c r="Z476" s="197"/>
      <c r="AA476" s="197"/>
    </row>
    <row r="477" spans="20:27" s="196" customFormat="1" x14ac:dyDescent="0.25">
      <c r="T477" s="197"/>
      <c r="U477" s="197"/>
      <c r="V477" s="197"/>
      <c r="W477" s="197"/>
      <c r="X477" s="197"/>
      <c r="Y477" s="197"/>
      <c r="Z477" s="197"/>
      <c r="AA477" s="197"/>
    </row>
    <row r="478" spans="20:27" s="196" customFormat="1" x14ac:dyDescent="0.25">
      <c r="T478" s="197"/>
      <c r="U478" s="197"/>
      <c r="V478" s="197"/>
      <c r="W478" s="197"/>
      <c r="X478" s="197"/>
      <c r="Y478" s="197"/>
      <c r="Z478" s="197"/>
      <c r="AA478" s="197"/>
    </row>
    <row r="479" spans="20:27" s="196" customFormat="1" x14ac:dyDescent="0.25">
      <c r="T479" s="197"/>
      <c r="U479" s="197"/>
      <c r="V479" s="197"/>
      <c r="W479" s="197"/>
      <c r="X479" s="197"/>
      <c r="Y479" s="197"/>
      <c r="Z479" s="197"/>
      <c r="AA479" s="197"/>
    </row>
    <row r="480" spans="20:27" s="196" customFormat="1" x14ac:dyDescent="0.25">
      <c r="T480" s="197"/>
      <c r="U480" s="197"/>
      <c r="V480" s="197"/>
      <c r="W480" s="197"/>
      <c r="X480" s="197"/>
      <c r="Y480" s="197"/>
      <c r="Z480" s="197"/>
      <c r="AA480" s="197"/>
    </row>
    <row r="481" spans="20:27" s="196" customFormat="1" x14ac:dyDescent="0.25">
      <c r="T481" s="197"/>
      <c r="U481" s="197"/>
      <c r="V481" s="197"/>
      <c r="W481" s="197"/>
      <c r="X481" s="197"/>
      <c r="Y481" s="197"/>
      <c r="Z481" s="197"/>
      <c r="AA481" s="197"/>
    </row>
    <row r="482" spans="20:27" s="196" customFormat="1" x14ac:dyDescent="0.25">
      <c r="T482" s="197"/>
      <c r="U482" s="197"/>
      <c r="V482" s="197"/>
      <c r="W482" s="197"/>
      <c r="X482" s="197"/>
      <c r="Y482" s="197"/>
      <c r="Z482" s="197"/>
      <c r="AA482" s="197"/>
    </row>
    <row r="483" spans="20:27" s="196" customFormat="1" x14ac:dyDescent="0.25">
      <c r="T483" s="197"/>
      <c r="U483" s="197"/>
      <c r="V483" s="197"/>
      <c r="W483" s="197"/>
      <c r="X483" s="197"/>
      <c r="Y483" s="197"/>
      <c r="Z483" s="197"/>
      <c r="AA483" s="197"/>
    </row>
    <row r="484" spans="20:27" s="196" customFormat="1" x14ac:dyDescent="0.25">
      <c r="T484" s="197"/>
      <c r="U484" s="197"/>
      <c r="V484" s="197"/>
      <c r="W484" s="197"/>
      <c r="X484" s="197"/>
      <c r="Y484" s="197"/>
      <c r="Z484" s="197"/>
      <c r="AA484" s="197"/>
    </row>
    <row r="485" spans="20:27" s="196" customFormat="1" x14ac:dyDescent="0.25">
      <c r="T485" s="197"/>
      <c r="U485" s="197"/>
      <c r="V485" s="197"/>
      <c r="W485" s="197"/>
      <c r="X485" s="197"/>
      <c r="Y485" s="197"/>
      <c r="Z485" s="197"/>
      <c r="AA485" s="197"/>
    </row>
    <row r="486" spans="20:27" s="196" customFormat="1" x14ac:dyDescent="0.25">
      <c r="T486" s="197"/>
      <c r="U486" s="197"/>
      <c r="V486" s="197"/>
      <c r="W486" s="197"/>
      <c r="X486" s="197"/>
      <c r="Y486" s="197"/>
      <c r="Z486" s="197"/>
      <c r="AA486" s="197"/>
    </row>
    <row r="487" spans="20:27" s="196" customFormat="1" x14ac:dyDescent="0.25">
      <c r="T487" s="197"/>
      <c r="U487" s="197"/>
      <c r="V487" s="197"/>
      <c r="W487" s="197"/>
      <c r="X487" s="197"/>
      <c r="Y487" s="197"/>
      <c r="Z487" s="197"/>
      <c r="AA487" s="197"/>
    </row>
    <row r="488" spans="20:27" s="196" customFormat="1" x14ac:dyDescent="0.25">
      <c r="T488" s="197"/>
      <c r="U488" s="197"/>
      <c r="V488" s="197"/>
      <c r="W488" s="197"/>
      <c r="X488" s="197"/>
      <c r="Y488" s="197"/>
      <c r="Z488" s="197"/>
      <c r="AA488" s="197"/>
    </row>
    <row r="489" spans="20:27" s="196" customFormat="1" x14ac:dyDescent="0.25">
      <c r="T489" s="197"/>
      <c r="U489" s="197"/>
      <c r="V489" s="197"/>
      <c r="W489" s="197"/>
      <c r="X489" s="197"/>
      <c r="Y489" s="197"/>
      <c r="Z489" s="197"/>
      <c r="AA489" s="197"/>
    </row>
    <row r="490" spans="20:27" s="196" customFormat="1" x14ac:dyDescent="0.25">
      <c r="T490" s="197"/>
      <c r="U490" s="197"/>
      <c r="V490" s="197"/>
      <c r="W490" s="197"/>
      <c r="X490" s="197"/>
      <c r="Y490" s="197"/>
      <c r="Z490" s="197"/>
      <c r="AA490" s="197"/>
    </row>
    <row r="491" spans="20:27" s="196" customFormat="1" x14ac:dyDescent="0.25">
      <c r="T491" s="197"/>
      <c r="U491" s="197"/>
      <c r="V491" s="197"/>
      <c r="W491" s="197"/>
      <c r="X491" s="197"/>
      <c r="Y491" s="197"/>
      <c r="Z491" s="197"/>
      <c r="AA491" s="197"/>
    </row>
    <row r="492" spans="20:27" s="196" customFormat="1" x14ac:dyDescent="0.25">
      <c r="T492" s="197"/>
      <c r="U492" s="197"/>
      <c r="V492" s="197"/>
      <c r="W492" s="197"/>
      <c r="X492" s="197"/>
      <c r="Y492" s="197"/>
      <c r="Z492" s="197"/>
      <c r="AA492" s="197"/>
    </row>
    <row r="493" spans="20:27" s="196" customFormat="1" x14ac:dyDescent="0.25">
      <c r="T493" s="197"/>
      <c r="U493" s="197"/>
      <c r="V493" s="197"/>
      <c r="W493" s="197"/>
      <c r="X493" s="197"/>
      <c r="Y493" s="197"/>
      <c r="Z493" s="197"/>
      <c r="AA493" s="197"/>
    </row>
    <row r="494" spans="20:27" s="196" customFormat="1" x14ac:dyDescent="0.25">
      <c r="T494" s="197"/>
      <c r="U494" s="197"/>
      <c r="V494" s="197"/>
      <c r="W494" s="197"/>
      <c r="X494" s="197"/>
      <c r="Y494" s="197"/>
      <c r="Z494" s="197"/>
      <c r="AA494" s="197"/>
    </row>
    <row r="495" spans="20:27" s="196" customFormat="1" x14ac:dyDescent="0.25">
      <c r="T495" s="197"/>
      <c r="U495" s="197"/>
      <c r="V495" s="197"/>
      <c r="W495" s="197"/>
      <c r="X495" s="197"/>
      <c r="Y495" s="197"/>
      <c r="Z495" s="197"/>
      <c r="AA495" s="197"/>
    </row>
    <row r="496" spans="20:27" s="196" customFormat="1" x14ac:dyDescent="0.25">
      <c r="T496" s="197"/>
      <c r="U496" s="197"/>
      <c r="V496" s="197"/>
      <c r="W496" s="197"/>
      <c r="X496" s="197"/>
      <c r="Y496" s="197"/>
      <c r="Z496" s="197"/>
      <c r="AA496" s="197"/>
    </row>
    <row r="497" spans="20:27" s="196" customFormat="1" x14ac:dyDescent="0.25">
      <c r="T497" s="197"/>
      <c r="U497" s="197"/>
      <c r="V497" s="197"/>
      <c r="W497" s="197"/>
      <c r="X497" s="197"/>
      <c r="Y497" s="197"/>
      <c r="Z497" s="197"/>
      <c r="AA497" s="197"/>
    </row>
    <row r="498" spans="20:27" s="196" customFormat="1" x14ac:dyDescent="0.25">
      <c r="T498" s="197"/>
      <c r="U498" s="197"/>
      <c r="V498" s="197"/>
      <c r="W498" s="197"/>
      <c r="X498" s="197"/>
      <c r="Y498" s="197"/>
      <c r="Z498" s="197"/>
      <c r="AA498" s="197"/>
    </row>
    <row r="499" spans="20:27" s="196" customFormat="1" x14ac:dyDescent="0.25">
      <c r="T499" s="197"/>
      <c r="U499" s="197"/>
      <c r="V499" s="197"/>
      <c r="W499" s="197"/>
      <c r="X499" s="197"/>
      <c r="Y499" s="197"/>
      <c r="Z499" s="197"/>
      <c r="AA499" s="197"/>
    </row>
    <row r="500" spans="20:27" s="196" customFormat="1" x14ac:dyDescent="0.25">
      <c r="T500" s="197"/>
      <c r="U500" s="197"/>
      <c r="V500" s="197"/>
      <c r="W500" s="197"/>
      <c r="X500" s="197"/>
      <c r="Y500" s="197"/>
      <c r="Z500" s="197"/>
      <c r="AA500" s="197"/>
    </row>
    <row r="501" spans="20:27" s="196" customFormat="1" x14ac:dyDescent="0.25">
      <c r="T501" s="197"/>
      <c r="U501" s="197"/>
      <c r="V501" s="197"/>
      <c r="W501" s="197"/>
      <c r="X501" s="197"/>
      <c r="Y501" s="197"/>
      <c r="Z501" s="197"/>
      <c r="AA501" s="197"/>
    </row>
    <row r="502" spans="20:27" s="196" customFormat="1" x14ac:dyDescent="0.25">
      <c r="T502" s="197"/>
      <c r="U502" s="197"/>
      <c r="V502" s="197"/>
      <c r="W502" s="197"/>
      <c r="X502" s="197"/>
      <c r="Y502" s="197"/>
      <c r="Z502" s="197"/>
      <c r="AA502" s="197"/>
    </row>
    <row r="503" spans="20:27" s="196" customFormat="1" x14ac:dyDescent="0.25">
      <c r="T503" s="197"/>
      <c r="U503" s="197"/>
      <c r="V503" s="197"/>
      <c r="W503" s="197"/>
      <c r="X503" s="197"/>
      <c r="Y503" s="197"/>
      <c r="Z503" s="197"/>
      <c r="AA503" s="197"/>
    </row>
    <row r="504" spans="20:27" s="196" customFormat="1" x14ac:dyDescent="0.25">
      <c r="T504" s="197"/>
      <c r="U504" s="197"/>
      <c r="V504" s="197"/>
      <c r="W504" s="197"/>
      <c r="X504" s="197"/>
      <c r="Y504" s="197"/>
      <c r="Z504" s="197"/>
      <c r="AA504" s="197"/>
    </row>
    <row r="505" spans="20:27" s="196" customFormat="1" x14ac:dyDescent="0.25">
      <c r="T505" s="197"/>
      <c r="U505" s="197"/>
      <c r="V505" s="197"/>
      <c r="W505" s="197"/>
      <c r="X505" s="197"/>
      <c r="Y505" s="197"/>
      <c r="Z505" s="197"/>
      <c r="AA505" s="197"/>
    </row>
    <row r="506" spans="20:27" s="196" customFormat="1" x14ac:dyDescent="0.25">
      <c r="T506" s="197"/>
      <c r="U506" s="197"/>
      <c r="V506" s="197"/>
      <c r="W506" s="197"/>
      <c r="X506" s="197"/>
      <c r="Y506" s="197"/>
      <c r="Z506" s="197"/>
      <c r="AA506" s="197"/>
    </row>
    <row r="507" spans="20:27" s="196" customFormat="1" x14ac:dyDescent="0.25">
      <c r="T507" s="197"/>
      <c r="U507" s="197"/>
      <c r="V507" s="197"/>
      <c r="W507" s="197"/>
      <c r="X507" s="197"/>
      <c r="Y507" s="197"/>
      <c r="Z507" s="197"/>
      <c r="AA507" s="197"/>
    </row>
    <row r="508" spans="20:27" s="196" customFormat="1" x14ac:dyDescent="0.25">
      <c r="T508" s="197"/>
      <c r="U508" s="197"/>
      <c r="V508" s="197"/>
      <c r="W508" s="197"/>
      <c r="X508" s="197"/>
      <c r="Y508" s="197"/>
      <c r="Z508" s="197"/>
      <c r="AA508" s="197"/>
    </row>
    <row r="509" spans="20:27" s="196" customFormat="1" x14ac:dyDescent="0.25">
      <c r="T509" s="197"/>
      <c r="U509" s="197"/>
      <c r="V509" s="197"/>
      <c r="W509" s="197"/>
      <c r="X509" s="197"/>
      <c r="Y509" s="197"/>
      <c r="Z509" s="197"/>
      <c r="AA509" s="197"/>
    </row>
    <row r="510" spans="20:27" s="196" customFormat="1" x14ac:dyDescent="0.25">
      <c r="T510" s="197"/>
      <c r="U510" s="197"/>
      <c r="V510" s="197"/>
      <c r="W510" s="197"/>
      <c r="X510" s="197"/>
      <c r="Y510" s="197"/>
      <c r="Z510" s="197"/>
      <c r="AA510" s="197"/>
    </row>
    <row r="511" spans="20:27" s="196" customFormat="1" x14ac:dyDescent="0.25">
      <c r="T511" s="197"/>
      <c r="U511" s="197"/>
      <c r="V511" s="197"/>
      <c r="W511" s="197"/>
      <c r="X511" s="197"/>
      <c r="Y511" s="197"/>
      <c r="Z511" s="197"/>
      <c r="AA511" s="197"/>
    </row>
    <row r="512" spans="20:27" s="196" customFormat="1" x14ac:dyDescent="0.25">
      <c r="T512" s="197"/>
      <c r="U512" s="197"/>
      <c r="V512" s="197"/>
      <c r="W512" s="197"/>
      <c r="X512" s="197"/>
      <c r="Y512" s="197"/>
      <c r="Z512" s="197"/>
      <c r="AA512" s="197"/>
    </row>
    <row r="513" spans="20:27" s="196" customFormat="1" x14ac:dyDescent="0.25">
      <c r="T513" s="197"/>
      <c r="U513" s="197"/>
      <c r="V513" s="197"/>
      <c r="W513" s="197"/>
      <c r="X513" s="197"/>
      <c r="Y513" s="197"/>
      <c r="Z513" s="197"/>
      <c r="AA513" s="197"/>
    </row>
    <row r="514" spans="20:27" s="196" customFormat="1" x14ac:dyDescent="0.25">
      <c r="T514" s="197"/>
      <c r="U514" s="197"/>
      <c r="V514" s="197"/>
      <c r="W514" s="197"/>
      <c r="X514" s="197"/>
      <c r="Y514" s="197"/>
      <c r="Z514" s="197"/>
      <c r="AA514" s="197"/>
    </row>
    <row r="515" spans="20:27" s="196" customFormat="1" x14ac:dyDescent="0.25">
      <c r="T515" s="197"/>
      <c r="U515" s="197"/>
      <c r="V515" s="197"/>
      <c r="W515" s="197"/>
      <c r="X515" s="197"/>
      <c r="Y515" s="197"/>
      <c r="Z515" s="197"/>
      <c r="AA515" s="197"/>
    </row>
    <row r="516" spans="20:27" s="196" customFormat="1" x14ac:dyDescent="0.25">
      <c r="T516" s="197"/>
      <c r="U516" s="197"/>
      <c r="V516" s="197"/>
      <c r="W516" s="197"/>
      <c r="X516" s="197"/>
      <c r="Y516" s="197"/>
      <c r="Z516" s="197"/>
      <c r="AA516" s="197"/>
    </row>
    <row r="517" spans="20:27" s="196" customFormat="1" x14ac:dyDescent="0.25">
      <c r="T517" s="197"/>
      <c r="U517" s="197"/>
      <c r="V517" s="197"/>
      <c r="W517" s="197"/>
      <c r="X517" s="197"/>
      <c r="Y517" s="197"/>
      <c r="Z517" s="197"/>
      <c r="AA517" s="197"/>
    </row>
    <row r="518" spans="20:27" s="196" customFormat="1" x14ac:dyDescent="0.25">
      <c r="T518" s="197"/>
      <c r="U518" s="197"/>
      <c r="V518" s="197"/>
      <c r="W518" s="197"/>
      <c r="X518" s="197"/>
      <c r="Y518" s="197"/>
      <c r="Z518" s="197"/>
      <c r="AA518" s="197"/>
    </row>
    <row r="519" spans="20:27" s="196" customFormat="1" x14ac:dyDescent="0.25">
      <c r="T519" s="197"/>
      <c r="U519" s="197"/>
      <c r="V519" s="197"/>
      <c r="W519" s="197"/>
      <c r="X519" s="197"/>
      <c r="Y519" s="197"/>
      <c r="Z519" s="197"/>
      <c r="AA519" s="197"/>
    </row>
    <row r="520" spans="20:27" s="196" customFormat="1" x14ac:dyDescent="0.25">
      <c r="T520" s="197"/>
      <c r="U520" s="197"/>
      <c r="V520" s="197"/>
      <c r="W520" s="197"/>
      <c r="X520" s="197"/>
      <c r="Y520" s="197"/>
      <c r="Z520" s="197"/>
      <c r="AA520" s="197"/>
    </row>
    <row r="521" spans="20:27" s="196" customFormat="1" x14ac:dyDescent="0.25">
      <c r="T521" s="197"/>
      <c r="U521" s="197"/>
      <c r="V521" s="197"/>
      <c r="W521" s="197"/>
      <c r="X521" s="197"/>
      <c r="Y521" s="197"/>
      <c r="Z521" s="197"/>
      <c r="AA521" s="197"/>
    </row>
    <row r="522" spans="20:27" s="196" customFormat="1" x14ac:dyDescent="0.25">
      <c r="T522" s="197"/>
      <c r="U522" s="197"/>
      <c r="V522" s="197"/>
      <c r="W522" s="197"/>
      <c r="X522" s="197"/>
      <c r="Y522" s="197"/>
      <c r="Z522" s="197"/>
      <c r="AA522" s="197"/>
    </row>
    <row r="523" spans="20:27" s="196" customFormat="1" x14ac:dyDescent="0.25">
      <c r="T523" s="197"/>
      <c r="U523" s="197"/>
      <c r="V523" s="197"/>
      <c r="W523" s="197"/>
      <c r="X523" s="197"/>
      <c r="Y523" s="197"/>
      <c r="Z523" s="197"/>
      <c r="AA523" s="197"/>
    </row>
    <row r="524" spans="20:27" s="196" customFormat="1" x14ac:dyDescent="0.25">
      <c r="T524" s="197"/>
      <c r="U524" s="197"/>
      <c r="V524" s="197"/>
      <c r="W524" s="197"/>
      <c r="X524" s="197"/>
      <c r="Y524" s="197"/>
      <c r="Z524" s="197"/>
      <c r="AA524" s="197"/>
    </row>
    <row r="525" spans="20:27" s="196" customFormat="1" x14ac:dyDescent="0.25">
      <c r="T525" s="197"/>
      <c r="U525" s="197"/>
      <c r="V525" s="197"/>
      <c r="W525" s="197"/>
      <c r="X525" s="197"/>
      <c r="Y525" s="197"/>
      <c r="Z525" s="197"/>
      <c r="AA525" s="197"/>
    </row>
    <row r="526" spans="20:27" s="196" customFormat="1" x14ac:dyDescent="0.25">
      <c r="T526" s="197"/>
      <c r="U526" s="197"/>
      <c r="V526" s="197"/>
      <c r="W526" s="197"/>
      <c r="X526" s="197"/>
      <c r="Y526" s="197"/>
      <c r="Z526" s="197"/>
      <c r="AA526" s="197"/>
    </row>
    <row r="527" spans="20:27" s="196" customFormat="1" x14ac:dyDescent="0.25">
      <c r="T527" s="197"/>
      <c r="U527" s="197"/>
      <c r="V527" s="197"/>
      <c r="W527" s="197"/>
      <c r="X527" s="197"/>
      <c r="Y527" s="197"/>
      <c r="Z527" s="197"/>
      <c r="AA527" s="197"/>
    </row>
    <row r="528" spans="20:27" s="196" customFormat="1" x14ac:dyDescent="0.25">
      <c r="T528" s="197"/>
      <c r="U528" s="197"/>
      <c r="V528" s="197"/>
      <c r="W528" s="197"/>
      <c r="X528" s="197"/>
      <c r="Y528" s="197"/>
      <c r="Z528" s="197"/>
      <c r="AA528" s="197"/>
    </row>
    <row r="529" spans="20:27" s="196" customFormat="1" x14ac:dyDescent="0.25">
      <c r="T529" s="197"/>
      <c r="U529" s="197"/>
      <c r="V529" s="197"/>
      <c r="W529" s="197"/>
      <c r="X529" s="197"/>
      <c r="Y529" s="197"/>
      <c r="Z529" s="197"/>
      <c r="AA529" s="197"/>
    </row>
    <row r="530" spans="20:27" s="196" customFormat="1" x14ac:dyDescent="0.25">
      <c r="T530" s="197"/>
      <c r="U530" s="197"/>
      <c r="V530" s="197"/>
      <c r="W530" s="197"/>
      <c r="X530" s="197"/>
      <c r="Y530" s="197"/>
      <c r="Z530" s="197"/>
      <c r="AA530" s="197"/>
    </row>
    <row r="531" spans="20:27" s="196" customFormat="1" x14ac:dyDescent="0.25">
      <c r="T531" s="197"/>
      <c r="U531" s="197"/>
      <c r="V531" s="197"/>
      <c r="W531" s="197"/>
      <c r="X531" s="197"/>
      <c r="Y531" s="197"/>
      <c r="Z531" s="197"/>
      <c r="AA531" s="197"/>
    </row>
    <row r="532" spans="20:27" s="196" customFormat="1" x14ac:dyDescent="0.25">
      <c r="T532" s="197"/>
      <c r="U532" s="197"/>
      <c r="V532" s="197"/>
      <c r="W532" s="197"/>
      <c r="X532" s="197"/>
      <c r="Y532" s="197"/>
      <c r="Z532" s="197"/>
      <c r="AA532" s="197"/>
    </row>
    <row r="533" spans="20:27" s="196" customFormat="1" x14ac:dyDescent="0.25">
      <c r="T533" s="197"/>
      <c r="U533" s="197"/>
      <c r="V533" s="197"/>
      <c r="W533" s="197"/>
      <c r="X533" s="197"/>
      <c r="Y533" s="197"/>
      <c r="Z533" s="197"/>
      <c r="AA533" s="197"/>
    </row>
    <row r="534" spans="20:27" s="196" customFormat="1" x14ac:dyDescent="0.25">
      <c r="T534" s="197"/>
      <c r="U534" s="197"/>
      <c r="V534" s="197"/>
      <c r="W534" s="197"/>
      <c r="X534" s="197"/>
      <c r="Y534" s="197"/>
      <c r="Z534" s="197"/>
      <c r="AA534" s="197"/>
    </row>
    <row r="535" spans="20:27" s="196" customFormat="1" x14ac:dyDescent="0.25">
      <c r="T535" s="197"/>
      <c r="U535" s="197"/>
      <c r="V535" s="197"/>
      <c r="W535" s="197"/>
      <c r="X535" s="197"/>
      <c r="Y535" s="197"/>
      <c r="Z535" s="197"/>
      <c r="AA535" s="197"/>
    </row>
    <row r="536" spans="20:27" s="196" customFormat="1" x14ac:dyDescent="0.25">
      <c r="T536" s="197"/>
      <c r="U536" s="197"/>
      <c r="V536" s="197"/>
      <c r="W536" s="197"/>
      <c r="X536" s="197"/>
      <c r="Y536" s="197"/>
      <c r="Z536" s="197"/>
      <c r="AA536" s="197"/>
    </row>
    <row r="537" spans="20:27" s="196" customFormat="1" x14ac:dyDescent="0.25">
      <c r="T537" s="197"/>
      <c r="U537" s="197"/>
      <c r="V537" s="197"/>
      <c r="W537" s="197"/>
      <c r="X537" s="197"/>
      <c r="Y537" s="197"/>
      <c r="Z537" s="197"/>
      <c r="AA537" s="197"/>
    </row>
    <row r="538" spans="20:27" s="196" customFormat="1" x14ac:dyDescent="0.25">
      <c r="T538" s="197"/>
      <c r="U538" s="197"/>
      <c r="V538" s="197"/>
      <c r="W538" s="197"/>
      <c r="X538" s="197"/>
      <c r="Y538" s="197"/>
      <c r="Z538" s="197"/>
      <c r="AA538" s="197"/>
    </row>
    <row r="539" spans="20:27" s="196" customFormat="1" x14ac:dyDescent="0.25">
      <c r="T539" s="197"/>
      <c r="U539" s="197"/>
      <c r="V539" s="197"/>
      <c r="W539" s="197"/>
      <c r="X539" s="197"/>
      <c r="Y539" s="197"/>
      <c r="Z539" s="197"/>
      <c r="AA539" s="197"/>
    </row>
    <row r="540" spans="20:27" s="196" customFormat="1" x14ac:dyDescent="0.25">
      <c r="T540" s="197"/>
      <c r="U540" s="197"/>
      <c r="V540" s="197"/>
      <c r="W540" s="197"/>
      <c r="X540" s="197"/>
      <c r="Y540" s="197"/>
      <c r="Z540" s="197"/>
      <c r="AA540" s="197"/>
    </row>
    <row r="541" spans="20:27" s="196" customFormat="1" x14ac:dyDescent="0.25">
      <c r="T541" s="197"/>
      <c r="U541" s="197"/>
      <c r="V541" s="197"/>
      <c r="W541" s="197"/>
      <c r="X541" s="197"/>
      <c r="Y541" s="197"/>
      <c r="Z541" s="197"/>
      <c r="AA541" s="197"/>
    </row>
    <row r="542" spans="20:27" s="196" customFormat="1" x14ac:dyDescent="0.25">
      <c r="T542" s="197"/>
      <c r="U542" s="197"/>
      <c r="V542" s="197"/>
      <c r="W542" s="197"/>
      <c r="X542" s="197"/>
      <c r="Y542" s="197"/>
      <c r="Z542" s="197"/>
      <c r="AA542" s="197"/>
    </row>
    <row r="543" spans="20:27" s="196" customFormat="1" x14ac:dyDescent="0.25">
      <c r="T543" s="197"/>
      <c r="U543" s="197"/>
      <c r="V543" s="197"/>
      <c r="W543" s="197"/>
      <c r="X543" s="197"/>
      <c r="Y543" s="197"/>
      <c r="Z543" s="197"/>
      <c r="AA543" s="197"/>
    </row>
    <row r="544" spans="20:27" s="196" customFormat="1" x14ac:dyDescent="0.25">
      <c r="T544" s="197"/>
      <c r="U544" s="197"/>
      <c r="V544" s="197"/>
      <c r="W544" s="197"/>
      <c r="X544" s="197"/>
      <c r="Y544" s="197"/>
      <c r="Z544" s="197"/>
      <c r="AA544" s="197"/>
    </row>
    <row r="545" spans="20:27" s="196" customFormat="1" x14ac:dyDescent="0.25">
      <c r="T545" s="197"/>
      <c r="U545" s="197"/>
      <c r="V545" s="197"/>
      <c r="W545" s="197"/>
      <c r="X545" s="197"/>
      <c r="Y545" s="197"/>
      <c r="Z545" s="197"/>
      <c r="AA545" s="197"/>
    </row>
    <row r="546" spans="20:27" s="196" customFormat="1" x14ac:dyDescent="0.25">
      <c r="T546" s="197"/>
      <c r="U546" s="197"/>
      <c r="V546" s="197"/>
      <c r="W546" s="197"/>
      <c r="X546" s="197"/>
      <c r="Y546" s="197"/>
      <c r="Z546" s="197"/>
      <c r="AA546" s="197"/>
    </row>
    <row r="547" spans="20:27" s="196" customFormat="1" x14ac:dyDescent="0.25">
      <c r="T547" s="197"/>
      <c r="U547" s="197"/>
      <c r="V547" s="197"/>
      <c r="W547" s="197"/>
      <c r="X547" s="197"/>
      <c r="Y547" s="197"/>
      <c r="Z547" s="197"/>
      <c r="AA547" s="197"/>
    </row>
    <row r="548" spans="20:27" s="196" customFormat="1" x14ac:dyDescent="0.25">
      <c r="T548" s="197"/>
      <c r="U548" s="197"/>
      <c r="V548" s="197"/>
      <c r="W548" s="197"/>
      <c r="X548" s="197"/>
      <c r="Y548" s="197"/>
      <c r="Z548" s="197"/>
      <c r="AA548" s="197"/>
    </row>
    <row r="549" spans="20:27" s="196" customFormat="1" x14ac:dyDescent="0.25">
      <c r="T549" s="197"/>
      <c r="U549" s="197"/>
      <c r="V549" s="197"/>
      <c r="W549" s="197"/>
      <c r="X549" s="197"/>
      <c r="Y549" s="197"/>
      <c r="Z549" s="197"/>
      <c r="AA549" s="197"/>
    </row>
    <row r="550" spans="20:27" s="196" customFormat="1" x14ac:dyDescent="0.25">
      <c r="T550" s="197"/>
      <c r="U550" s="197"/>
      <c r="V550" s="197"/>
      <c r="W550" s="197"/>
      <c r="X550" s="197"/>
      <c r="Y550" s="197"/>
      <c r="Z550" s="197"/>
      <c r="AA550" s="197"/>
    </row>
    <row r="551" spans="20:27" s="196" customFormat="1" x14ac:dyDescent="0.25">
      <c r="T551" s="197"/>
      <c r="U551" s="197"/>
      <c r="V551" s="197"/>
      <c r="W551" s="197"/>
      <c r="X551" s="197"/>
      <c r="Y551" s="197"/>
      <c r="Z551" s="197"/>
      <c r="AA551" s="197"/>
    </row>
    <row r="552" spans="20:27" s="196" customFormat="1" x14ac:dyDescent="0.25">
      <c r="T552" s="197"/>
      <c r="U552" s="197"/>
      <c r="V552" s="197"/>
      <c r="W552" s="197"/>
      <c r="X552" s="197"/>
      <c r="Y552" s="197"/>
      <c r="Z552" s="197"/>
      <c r="AA552" s="197"/>
    </row>
    <row r="553" spans="20:27" s="196" customFormat="1" x14ac:dyDescent="0.25">
      <c r="T553" s="197"/>
      <c r="U553" s="197"/>
      <c r="V553" s="197"/>
      <c r="W553" s="197"/>
      <c r="X553" s="197"/>
      <c r="Y553" s="197"/>
      <c r="Z553" s="197"/>
      <c r="AA553" s="197"/>
    </row>
    <row r="554" spans="20:27" s="196" customFormat="1" x14ac:dyDescent="0.25">
      <c r="T554" s="197"/>
      <c r="U554" s="197"/>
      <c r="V554" s="197"/>
      <c r="W554" s="197"/>
      <c r="X554" s="197"/>
      <c r="Y554" s="197"/>
      <c r="Z554" s="197"/>
      <c r="AA554" s="197"/>
    </row>
    <row r="555" spans="20:27" s="196" customFormat="1" x14ac:dyDescent="0.25">
      <c r="T555" s="197"/>
      <c r="U555" s="197"/>
      <c r="V555" s="197"/>
      <c r="W555" s="197"/>
      <c r="X555" s="197"/>
      <c r="Y555" s="197"/>
      <c r="Z555" s="197"/>
      <c r="AA555" s="197"/>
    </row>
    <row r="556" spans="20:27" s="196" customFormat="1" x14ac:dyDescent="0.25">
      <c r="T556" s="197"/>
      <c r="U556" s="197"/>
      <c r="V556" s="197"/>
      <c r="W556" s="197"/>
      <c r="X556" s="197"/>
      <c r="Y556" s="197"/>
      <c r="Z556" s="197"/>
      <c r="AA556" s="197"/>
    </row>
    <row r="557" spans="20:27" s="196" customFormat="1" x14ac:dyDescent="0.25">
      <c r="T557" s="197"/>
      <c r="U557" s="197"/>
      <c r="V557" s="197"/>
      <c r="W557" s="197"/>
      <c r="X557" s="197"/>
      <c r="Y557" s="197"/>
      <c r="Z557" s="197"/>
      <c r="AA557" s="197"/>
    </row>
    <row r="558" spans="20:27" s="196" customFormat="1" x14ac:dyDescent="0.25">
      <c r="T558" s="197"/>
      <c r="U558" s="197"/>
      <c r="V558" s="197"/>
      <c r="W558" s="197"/>
      <c r="X558" s="197"/>
      <c r="Y558" s="197"/>
      <c r="Z558" s="197"/>
      <c r="AA558" s="197"/>
    </row>
    <row r="559" spans="20:27" s="196" customFormat="1" x14ac:dyDescent="0.25">
      <c r="T559" s="197"/>
      <c r="U559" s="197"/>
      <c r="V559" s="197"/>
      <c r="W559" s="197"/>
      <c r="X559" s="197"/>
      <c r="Y559" s="197"/>
      <c r="Z559" s="197"/>
      <c r="AA559" s="197"/>
    </row>
    <row r="560" spans="20:27" s="196" customFormat="1" x14ac:dyDescent="0.25">
      <c r="T560" s="197"/>
      <c r="U560" s="197"/>
      <c r="V560" s="197"/>
      <c r="W560" s="197"/>
      <c r="X560" s="197"/>
      <c r="Y560" s="197"/>
      <c r="Z560" s="197"/>
      <c r="AA560" s="197"/>
    </row>
    <row r="561" spans="20:27" s="196" customFormat="1" x14ac:dyDescent="0.25">
      <c r="T561" s="197"/>
      <c r="U561" s="197"/>
      <c r="V561" s="197"/>
      <c r="W561" s="197"/>
      <c r="X561" s="197"/>
      <c r="Y561" s="197"/>
      <c r="Z561" s="197"/>
      <c r="AA561" s="197"/>
    </row>
    <row r="562" spans="20:27" s="196" customFormat="1" x14ac:dyDescent="0.25">
      <c r="T562" s="197"/>
      <c r="U562" s="197"/>
      <c r="V562" s="197"/>
      <c r="W562" s="197"/>
      <c r="X562" s="197"/>
      <c r="Y562" s="197"/>
      <c r="Z562" s="197"/>
      <c r="AA562" s="197"/>
    </row>
    <row r="563" spans="20:27" s="196" customFormat="1" x14ac:dyDescent="0.25">
      <c r="T563" s="197"/>
      <c r="U563" s="197"/>
      <c r="V563" s="197"/>
      <c r="W563" s="197"/>
      <c r="X563" s="197"/>
      <c r="Y563" s="197"/>
      <c r="Z563" s="197"/>
      <c r="AA563" s="197"/>
    </row>
    <row r="564" spans="20:27" s="196" customFormat="1" x14ac:dyDescent="0.25">
      <c r="T564" s="197"/>
      <c r="U564" s="197"/>
      <c r="V564" s="197"/>
      <c r="W564" s="197"/>
      <c r="X564" s="197"/>
      <c r="Y564" s="197"/>
      <c r="Z564" s="197"/>
      <c r="AA564" s="197"/>
    </row>
    <row r="565" spans="20:27" s="196" customFormat="1" x14ac:dyDescent="0.25">
      <c r="T565" s="197"/>
      <c r="U565" s="197"/>
      <c r="V565" s="197"/>
      <c r="W565" s="197"/>
      <c r="X565" s="197"/>
      <c r="Y565" s="197"/>
      <c r="Z565" s="197"/>
      <c r="AA565" s="197"/>
    </row>
    <row r="566" spans="20:27" s="196" customFormat="1" x14ac:dyDescent="0.25">
      <c r="T566" s="197"/>
      <c r="U566" s="197"/>
      <c r="V566" s="197"/>
      <c r="W566" s="197"/>
      <c r="X566" s="197"/>
      <c r="Y566" s="197"/>
      <c r="Z566" s="197"/>
      <c r="AA566" s="197"/>
    </row>
    <row r="567" spans="20:27" s="196" customFormat="1" x14ac:dyDescent="0.25">
      <c r="T567" s="197"/>
      <c r="U567" s="197"/>
      <c r="V567" s="197"/>
      <c r="W567" s="197"/>
      <c r="X567" s="197"/>
      <c r="Y567" s="197"/>
      <c r="Z567" s="197"/>
      <c r="AA567" s="197"/>
    </row>
    <row r="568" spans="20:27" s="196" customFormat="1" x14ac:dyDescent="0.25">
      <c r="T568" s="197"/>
      <c r="U568" s="197"/>
      <c r="V568" s="197"/>
      <c r="W568" s="197"/>
      <c r="X568" s="197"/>
      <c r="Y568" s="197"/>
      <c r="Z568" s="197"/>
      <c r="AA568" s="197"/>
    </row>
    <row r="569" spans="20:27" s="196" customFormat="1" x14ac:dyDescent="0.25">
      <c r="T569" s="197"/>
      <c r="U569" s="197"/>
      <c r="V569" s="197"/>
      <c r="W569" s="197"/>
      <c r="X569" s="197"/>
      <c r="Y569" s="197"/>
      <c r="Z569" s="197"/>
      <c r="AA569" s="197"/>
    </row>
    <row r="570" spans="20:27" s="196" customFormat="1" x14ac:dyDescent="0.25">
      <c r="T570" s="197"/>
      <c r="U570" s="197"/>
      <c r="V570" s="197"/>
      <c r="W570" s="197"/>
      <c r="X570" s="197"/>
      <c r="Y570" s="197"/>
      <c r="Z570" s="197"/>
      <c r="AA570" s="197"/>
    </row>
    <row r="571" spans="20:27" s="196" customFormat="1" x14ac:dyDescent="0.25">
      <c r="T571" s="197"/>
      <c r="U571" s="197"/>
      <c r="V571" s="197"/>
      <c r="W571" s="197"/>
      <c r="X571" s="197"/>
      <c r="Y571" s="197"/>
      <c r="Z571" s="197"/>
      <c r="AA571" s="197"/>
    </row>
    <row r="572" spans="20:27" s="196" customFormat="1" x14ac:dyDescent="0.25">
      <c r="T572" s="197"/>
      <c r="U572" s="197"/>
      <c r="V572" s="197"/>
      <c r="W572" s="197"/>
      <c r="X572" s="197"/>
      <c r="Y572" s="197"/>
      <c r="Z572" s="197"/>
      <c r="AA572" s="197"/>
    </row>
    <row r="573" spans="20:27" s="196" customFormat="1" x14ac:dyDescent="0.25">
      <c r="T573" s="197"/>
      <c r="U573" s="197"/>
      <c r="V573" s="197"/>
      <c r="W573" s="197"/>
      <c r="X573" s="197"/>
      <c r="Y573" s="197"/>
      <c r="Z573" s="197"/>
      <c r="AA573" s="197"/>
    </row>
    <row r="574" spans="20:27" s="196" customFormat="1" x14ac:dyDescent="0.25">
      <c r="T574" s="197"/>
      <c r="U574" s="197"/>
      <c r="V574" s="197"/>
      <c r="W574" s="197"/>
      <c r="X574" s="197"/>
      <c r="Y574" s="197"/>
      <c r="Z574" s="197"/>
      <c r="AA574" s="197"/>
    </row>
    <row r="575" spans="20:27" s="196" customFormat="1" x14ac:dyDescent="0.25">
      <c r="T575" s="197"/>
      <c r="U575" s="197"/>
      <c r="V575" s="197"/>
      <c r="W575" s="197"/>
      <c r="X575" s="197"/>
      <c r="Y575" s="197"/>
      <c r="Z575" s="197"/>
      <c r="AA575" s="197"/>
    </row>
    <row r="576" spans="20:27" s="196" customFormat="1" x14ac:dyDescent="0.25">
      <c r="T576" s="197"/>
      <c r="U576" s="197"/>
      <c r="V576" s="197"/>
      <c r="W576" s="197"/>
      <c r="X576" s="197"/>
      <c r="Y576" s="197"/>
      <c r="Z576" s="197"/>
      <c r="AA576" s="197"/>
    </row>
    <row r="577" spans="20:27" s="196" customFormat="1" x14ac:dyDescent="0.25">
      <c r="T577" s="197"/>
      <c r="U577" s="197"/>
      <c r="V577" s="197"/>
      <c r="W577" s="197"/>
      <c r="X577" s="197"/>
      <c r="Y577" s="197"/>
      <c r="Z577" s="197"/>
      <c r="AA577" s="197"/>
    </row>
    <row r="578" spans="20:27" s="196" customFormat="1" x14ac:dyDescent="0.25">
      <c r="T578" s="197"/>
      <c r="U578" s="197"/>
      <c r="V578" s="197"/>
      <c r="W578" s="197"/>
      <c r="X578" s="197"/>
      <c r="Y578" s="197"/>
      <c r="Z578" s="197"/>
      <c r="AA578" s="197"/>
    </row>
    <row r="579" spans="20:27" s="196" customFormat="1" x14ac:dyDescent="0.25">
      <c r="T579" s="197"/>
      <c r="U579" s="197"/>
      <c r="V579" s="197"/>
      <c r="W579" s="197"/>
      <c r="X579" s="197"/>
      <c r="Y579" s="197"/>
      <c r="Z579" s="197"/>
      <c r="AA579" s="197"/>
    </row>
    <row r="580" spans="20:27" s="196" customFormat="1" x14ac:dyDescent="0.25">
      <c r="T580" s="197"/>
      <c r="U580" s="197"/>
      <c r="V580" s="197"/>
      <c r="W580" s="197"/>
      <c r="X580" s="197"/>
      <c r="Y580" s="197"/>
      <c r="Z580" s="197"/>
      <c r="AA580" s="197"/>
    </row>
    <row r="581" spans="20:27" s="196" customFormat="1" x14ac:dyDescent="0.25">
      <c r="T581" s="197"/>
      <c r="U581" s="197"/>
      <c r="V581" s="197"/>
      <c r="W581" s="197"/>
      <c r="X581" s="197"/>
      <c r="Y581" s="197"/>
      <c r="Z581" s="197"/>
      <c r="AA581" s="197"/>
    </row>
    <row r="582" spans="20:27" s="196" customFormat="1" x14ac:dyDescent="0.25">
      <c r="T582" s="197"/>
      <c r="U582" s="197"/>
      <c r="V582" s="197"/>
      <c r="W582" s="197"/>
      <c r="X582" s="197"/>
      <c r="Y582" s="197"/>
      <c r="Z582" s="197"/>
      <c r="AA582" s="197"/>
    </row>
    <row r="583" spans="20:27" s="196" customFormat="1" x14ac:dyDescent="0.25">
      <c r="T583" s="197"/>
      <c r="U583" s="197"/>
      <c r="V583" s="197"/>
      <c r="W583" s="197"/>
      <c r="X583" s="197"/>
      <c r="Y583" s="197"/>
      <c r="Z583" s="197"/>
      <c r="AA583" s="197"/>
    </row>
    <row r="584" spans="20:27" s="196" customFormat="1" x14ac:dyDescent="0.25">
      <c r="T584" s="197"/>
      <c r="U584" s="197"/>
      <c r="V584" s="197"/>
      <c r="W584" s="197"/>
      <c r="X584" s="197"/>
      <c r="Y584" s="197"/>
      <c r="Z584" s="197"/>
      <c r="AA584" s="197"/>
    </row>
    <row r="585" spans="20:27" s="196" customFormat="1" x14ac:dyDescent="0.25">
      <c r="T585" s="197"/>
      <c r="U585" s="197"/>
      <c r="V585" s="197"/>
      <c r="W585" s="197"/>
      <c r="X585" s="197"/>
      <c r="Y585" s="197"/>
      <c r="Z585" s="197"/>
      <c r="AA585" s="197"/>
    </row>
    <row r="586" spans="20:27" s="196" customFormat="1" x14ac:dyDescent="0.25">
      <c r="T586" s="197"/>
      <c r="U586" s="197"/>
      <c r="V586" s="197"/>
      <c r="W586" s="197"/>
      <c r="X586" s="197"/>
      <c r="Y586" s="197"/>
      <c r="Z586" s="197"/>
      <c r="AA586" s="197"/>
    </row>
    <row r="587" spans="20:27" s="196" customFormat="1" x14ac:dyDescent="0.25">
      <c r="T587" s="197"/>
      <c r="U587" s="197"/>
      <c r="V587" s="197"/>
      <c r="W587" s="197"/>
      <c r="X587" s="197"/>
      <c r="Y587" s="197"/>
      <c r="Z587" s="197"/>
      <c r="AA587" s="197"/>
    </row>
    <row r="588" spans="20:27" s="196" customFormat="1" x14ac:dyDescent="0.25">
      <c r="T588" s="197"/>
      <c r="U588" s="197"/>
      <c r="V588" s="197"/>
      <c r="W588" s="197"/>
      <c r="X588" s="197"/>
      <c r="Y588" s="197"/>
      <c r="Z588" s="197"/>
      <c r="AA588" s="197"/>
    </row>
    <row r="589" spans="20:27" s="196" customFormat="1" x14ac:dyDescent="0.25">
      <c r="T589" s="197"/>
      <c r="U589" s="197"/>
      <c r="V589" s="197"/>
      <c r="W589" s="197"/>
      <c r="X589" s="197"/>
      <c r="Y589" s="197"/>
      <c r="Z589" s="197"/>
      <c r="AA589" s="197"/>
    </row>
    <row r="590" spans="20:27" s="196" customFormat="1" x14ac:dyDescent="0.25">
      <c r="T590" s="197"/>
      <c r="U590" s="197"/>
      <c r="V590" s="197"/>
      <c r="W590" s="197"/>
      <c r="X590" s="197"/>
      <c r="Y590" s="197"/>
      <c r="Z590" s="197"/>
      <c r="AA590" s="197"/>
    </row>
    <row r="591" spans="20:27" s="196" customFormat="1" x14ac:dyDescent="0.25">
      <c r="T591" s="197"/>
      <c r="U591" s="197"/>
      <c r="V591" s="197"/>
      <c r="W591" s="197"/>
      <c r="X591" s="197"/>
      <c r="Y591" s="197"/>
      <c r="Z591" s="197"/>
      <c r="AA591" s="197"/>
    </row>
    <row r="592" spans="20:27" s="196" customFormat="1" x14ac:dyDescent="0.25">
      <c r="T592" s="197"/>
      <c r="U592" s="197"/>
      <c r="V592" s="197"/>
      <c r="W592" s="197"/>
      <c r="X592" s="197"/>
      <c r="Y592" s="197"/>
      <c r="Z592" s="197"/>
      <c r="AA592" s="197"/>
    </row>
    <row r="593" spans="20:27" s="196" customFormat="1" x14ac:dyDescent="0.25">
      <c r="T593" s="197"/>
      <c r="U593" s="197"/>
      <c r="V593" s="197"/>
      <c r="W593" s="197"/>
      <c r="X593" s="197"/>
      <c r="Y593" s="197"/>
      <c r="Z593" s="197"/>
      <c r="AA593" s="197"/>
    </row>
    <row r="594" spans="20:27" s="196" customFormat="1" x14ac:dyDescent="0.25">
      <c r="T594" s="197"/>
      <c r="U594" s="197"/>
      <c r="V594" s="197"/>
      <c r="W594" s="197"/>
      <c r="X594" s="197"/>
      <c r="Y594" s="197"/>
      <c r="Z594" s="197"/>
      <c r="AA594" s="197"/>
    </row>
    <row r="595" spans="20:27" s="196" customFormat="1" x14ac:dyDescent="0.25">
      <c r="T595" s="197"/>
      <c r="U595" s="197"/>
      <c r="V595" s="197"/>
      <c r="W595" s="197"/>
      <c r="X595" s="197"/>
      <c r="Y595" s="197"/>
      <c r="Z595" s="197"/>
      <c r="AA595" s="197"/>
    </row>
    <row r="596" spans="20:27" s="196" customFormat="1" x14ac:dyDescent="0.25">
      <c r="T596" s="197"/>
      <c r="U596" s="197"/>
      <c r="V596" s="197"/>
      <c r="W596" s="197"/>
      <c r="X596" s="197"/>
      <c r="Y596" s="197"/>
      <c r="Z596" s="197"/>
      <c r="AA596" s="197"/>
    </row>
    <row r="597" spans="20:27" s="196" customFormat="1" x14ac:dyDescent="0.25">
      <c r="T597" s="197"/>
      <c r="U597" s="197"/>
      <c r="V597" s="197"/>
      <c r="W597" s="197"/>
      <c r="X597" s="197"/>
      <c r="Y597" s="197"/>
      <c r="Z597" s="197"/>
      <c r="AA597" s="197"/>
    </row>
    <row r="598" spans="20:27" s="196" customFormat="1" x14ac:dyDescent="0.25">
      <c r="T598" s="197"/>
      <c r="U598" s="197"/>
      <c r="V598" s="197"/>
      <c r="W598" s="197"/>
      <c r="X598" s="197"/>
      <c r="Y598" s="197"/>
      <c r="Z598" s="197"/>
      <c r="AA598" s="197"/>
    </row>
    <row r="599" spans="20:27" s="196" customFormat="1" x14ac:dyDescent="0.25">
      <c r="T599" s="197"/>
      <c r="U599" s="197"/>
      <c r="V599" s="197"/>
      <c r="W599" s="197"/>
      <c r="X599" s="197"/>
      <c r="Y599" s="197"/>
      <c r="Z599" s="197"/>
      <c r="AA599" s="197"/>
    </row>
    <row r="600" spans="20:27" s="196" customFormat="1" x14ac:dyDescent="0.25">
      <c r="T600" s="197"/>
      <c r="U600" s="197"/>
      <c r="V600" s="197"/>
      <c r="W600" s="197"/>
      <c r="X600" s="197"/>
      <c r="Y600" s="197"/>
      <c r="Z600" s="197"/>
      <c r="AA600" s="197"/>
    </row>
    <row r="601" spans="20:27" s="196" customFormat="1" x14ac:dyDescent="0.25">
      <c r="T601" s="197"/>
      <c r="U601" s="197"/>
      <c r="V601" s="197"/>
      <c r="W601" s="197"/>
      <c r="X601" s="197"/>
      <c r="Y601" s="197"/>
      <c r="Z601" s="197"/>
      <c r="AA601" s="197"/>
    </row>
    <row r="602" spans="20:27" s="196" customFormat="1" x14ac:dyDescent="0.25">
      <c r="T602" s="197"/>
      <c r="U602" s="197"/>
      <c r="V602" s="197"/>
      <c r="W602" s="197"/>
      <c r="X602" s="197"/>
      <c r="Y602" s="197"/>
      <c r="Z602" s="197"/>
      <c r="AA602" s="197"/>
    </row>
    <row r="603" spans="20:27" s="196" customFormat="1" x14ac:dyDescent="0.25">
      <c r="T603" s="197"/>
      <c r="U603" s="197"/>
      <c r="V603" s="197"/>
      <c r="W603" s="197"/>
      <c r="X603" s="197"/>
      <c r="Y603" s="197"/>
      <c r="Z603" s="197"/>
      <c r="AA603" s="197"/>
    </row>
    <row r="604" spans="20:27" s="196" customFormat="1" x14ac:dyDescent="0.25">
      <c r="T604" s="197"/>
      <c r="U604" s="197"/>
      <c r="V604" s="197"/>
      <c r="W604" s="197"/>
      <c r="X604" s="197"/>
      <c r="Y604" s="197"/>
      <c r="Z604" s="197"/>
      <c r="AA604" s="197"/>
    </row>
    <row r="605" spans="20:27" s="196" customFormat="1" x14ac:dyDescent="0.25">
      <c r="T605" s="197"/>
      <c r="U605" s="197"/>
      <c r="V605" s="197"/>
      <c r="W605" s="197"/>
      <c r="X605" s="197"/>
      <c r="Y605" s="197"/>
      <c r="Z605" s="197"/>
      <c r="AA605" s="197"/>
    </row>
    <row r="606" spans="20:27" s="196" customFormat="1" x14ac:dyDescent="0.25">
      <c r="T606" s="197"/>
      <c r="U606" s="197"/>
      <c r="V606" s="197"/>
      <c r="W606" s="197"/>
      <c r="X606" s="197"/>
      <c r="Y606" s="197"/>
      <c r="Z606" s="197"/>
      <c r="AA606" s="197"/>
    </row>
    <row r="607" spans="20:27" s="196" customFormat="1" x14ac:dyDescent="0.25">
      <c r="T607" s="197"/>
      <c r="U607" s="197"/>
      <c r="V607" s="197"/>
      <c r="W607" s="197"/>
      <c r="X607" s="197"/>
      <c r="Y607" s="197"/>
      <c r="Z607" s="197"/>
      <c r="AA607" s="197"/>
    </row>
    <row r="608" spans="20:27" s="196" customFormat="1" x14ac:dyDescent="0.25">
      <c r="T608" s="197"/>
      <c r="U608" s="197"/>
      <c r="V608" s="197"/>
      <c r="W608" s="197"/>
      <c r="X608" s="197"/>
      <c r="Y608" s="197"/>
      <c r="Z608" s="197"/>
      <c r="AA608" s="197"/>
    </row>
    <row r="609" spans="20:27" s="196" customFormat="1" x14ac:dyDescent="0.25">
      <c r="T609" s="197"/>
      <c r="U609" s="197"/>
      <c r="V609" s="197"/>
      <c r="W609" s="197"/>
      <c r="X609" s="197"/>
      <c r="Y609" s="197"/>
      <c r="Z609" s="197"/>
      <c r="AA609" s="197"/>
    </row>
    <row r="610" spans="20:27" s="196" customFormat="1" x14ac:dyDescent="0.25">
      <c r="T610" s="197"/>
      <c r="U610" s="197"/>
      <c r="V610" s="197"/>
      <c r="W610" s="197"/>
      <c r="X610" s="197"/>
      <c r="Y610" s="197"/>
      <c r="Z610" s="197"/>
      <c r="AA610" s="197"/>
    </row>
    <row r="611" spans="20:27" s="196" customFormat="1" x14ac:dyDescent="0.25">
      <c r="T611" s="197"/>
      <c r="U611" s="197"/>
      <c r="V611" s="197"/>
      <c r="W611" s="197"/>
      <c r="X611" s="197"/>
      <c r="Y611" s="197"/>
      <c r="Z611" s="197"/>
      <c r="AA611" s="197"/>
    </row>
    <row r="612" spans="20:27" s="196" customFormat="1" x14ac:dyDescent="0.25">
      <c r="T612" s="197"/>
      <c r="U612" s="197"/>
      <c r="V612" s="197"/>
      <c r="W612" s="197"/>
      <c r="X612" s="197"/>
      <c r="Y612" s="197"/>
      <c r="Z612" s="197"/>
      <c r="AA612" s="197"/>
    </row>
    <row r="613" spans="20:27" s="196" customFormat="1" x14ac:dyDescent="0.25">
      <c r="T613" s="197"/>
      <c r="U613" s="197"/>
      <c r="V613" s="197"/>
      <c r="W613" s="197"/>
      <c r="X613" s="197"/>
      <c r="Y613" s="197"/>
      <c r="Z613" s="197"/>
      <c r="AA613" s="197"/>
    </row>
    <row r="614" spans="20:27" s="196" customFormat="1" x14ac:dyDescent="0.25">
      <c r="T614" s="197"/>
      <c r="U614" s="197"/>
      <c r="V614" s="197"/>
      <c r="W614" s="197"/>
      <c r="X614" s="197"/>
      <c r="Y614" s="197"/>
      <c r="Z614" s="197"/>
      <c r="AA614" s="197"/>
    </row>
    <row r="615" spans="20:27" s="196" customFormat="1" x14ac:dyDescent="0.25">
      <c r="T615" s="197"/>
      <c r="U615" s="197"/>
      <c r="V615" s="197"/>
      <c r="W615" s="197"/>
      <c r="X615" s="197"/>
      <c r="Y615" s="197"/>
      <c r="Z615" s="197"/>
      <c r="AA615" s="197"/>
    </row>
    <row r="616" spans="20:27" s="196" customFormat="1" x14ac:dyDescent="0.25">
      <c r="T616" s="197"/>
      <c r="U616" s="197"/>
      <c r="V616" s="197"/>
      <c r="W616" s="197"/>
      <c r="X616" s="197"/>
      <c r="Y616" s="197"/>
      <c r="Z616" s="197"/>
      <c r="AA616" s="197"/>
    </row>
    <row r="617" spans="20:27" s="196" customFormat="1" x14ac:dyDescent="0.25">
      <c r="T617" s="197"/>
      <c r="U617" s="197"/>
      <c r="V617" s="197"/>
      <c r="W617" s="197"/>
      <c r="X617" s="197"/>
      <c r="Y617" s="197"/>
      <c r="Z617" s="197"/>
      <c r="AA617" s="197"/>
    </row>
    <row r="618" spans="20:27" s="196" customFormat="1" x14ac:dyDescent="0.25">
      <c r="T618" s="197"/>
      <c r="U618" s="197"/>
      <c r="V618" s="197"/>
      <c r="W618" s="197"/>
      <c r="X618" s="197"/>
      <c r="Y618" s="197"/>
      <c r="Z618" s="197"/>
      <c r="AA618" s="197"/>
    </row>
    <row r="619" spans="20:27" s="196" customFormat="1" x14ac:dyDescent="0.25">
      <c r="T619" s="197"/>
      <c r="U619" s="197"/>
      <c r="V619" s="197"/>
      <c r="W619" s="197"/>
      <c r="X619" s="197"/>
      <c r="Y619" s="197"/>
      <c r="Z619" s="197"/>
      <c r="AA619" s="197"/>
    </row>
    <row r="620" spans="20:27" s="196" customFormat="1" x14ac:dyDescent="0.25">
      <c r="T620" s="197"/>
      <c r="U620" s="197"/>
      <c r="V620" s="197"/>
      <c r="W620" s="197"/>
      <c r="X620" s="197"/>
      <c r="Y620" s="197"/>
      <c r="Z620" s="197"/>
      <c r="AA620" s="197"/>
    </row>
    <row r="621" spans="20:27" s="196" customFormat="1" x14ac:dyDescent="0.25">
      <c r="T621" s="197"/>
      <c r="U621" s="197"/>
      <c r="V621" s="197"/>
      <c r="W621" s="197"/>
      <c r="X621" s="197"/>
      <c r="Y621" s="197"/>
      <c r="Z621" s="197"/>
      <c r="AA621" s="197"/>
    </row>
    <row r="622" spans="20:27" s="196" customFormat="1" x14ac:dyDescent="0.25">
      <c r="T622" s="197"/>
      <c r="U622" s="197"/>
      <c r="V622" s="197"/>
      <c r="W622" s="197"/>
      <c r="X622" s="197"/>
      <c r="Y622" s="197"/>
      <c r="Z622" s="197"/>
      <c r="AA622" s="197"/>
    </row>
    <row r="623" spans="20:27" s="196" customFormat="1" x14ac:dyDescent="0.25">
      <c r="T623" s="197"/>
      <c r="U623" s="197"/>
      <c r="V623" s="197"/>
      <c r="W623" s="197"/>
      <c r="X623" s="197"/>
      <c r="Y623" s="197"/>
      <c r="Z623" s="197"/>
      <c r="AA623" s="197"/>
    </row>
    <row r="624" spans="20:27" s="196" customFormat="1" x14ac:dyDescent="0.25">
      <c r="T624" s="197"/>
      <c r="U624" s="197"/>
      <c r="V624" s="197"/>
      <c r="W624" s="197"/>
      <c r="X624" s="197"/>
      <c r="Y624" s="197"/>
      <c r="Z624" s="197"/>
      <c r="AA624" s="197"/>
    </row>
    <row r="625" spans="20:27" s="196" customFormat="1" x14ac:dyDescent="0.25">
      <c r="T625" s="197"/>
      <c r="U625" s="197"/>
      <c r="V625" s="197"/>
      <c r="W625" s="197"/>
      <c r="X625" s="197"/>
      <c r="Y625" s="197"/>
      <c r="Z625" s="197"/>
      <c r="AA625" s="197"/>
    </row>
    <row r="626" spans="20:27" s="196" customFormat="1" x14ac:dyDescent="0.25">
      <c r="T626" s="197"/>
      <c r="U626" s="197"/>
      <c r="V626" s="197"/>
      <c r="W626" s="197"/>
      <c r="X626" s="197"/>
      <c r="Y626" s="197"/>
      <c r="Z626" s="197"/>
      <c r="AA626" s="197"/>
    </row>
    <row r="627" spans="20:27" s="196" customFormat="1" x14ac:dyDescent="0.25">
      <c r="T627" s="197"/>
      <c r="U627" s="197"/>
      <c r="V627" s="197"/>
      <c r="W627" s="197"/>
      <c r="X627" s="197"/>
      <c r="Y627" s="197"/>
      <c r="Z627" s="197"/>
      <c r="AA627" s="197"/>
    </row>
    <row r="628" spans="20:27" s="196" customFormat="1" x14ac:dyDescent="0.25">
      <c r="T628" s="197"/>
      <c r="U628" s="197"/>
      <c r="V628" s="197"/>
      <c r="W628" s="197"/>
      <c r="X628" s="197"/>
      <c r="Y628" s="197"/>
      <c r="Z628" s="197"/>
      <c r="AA628" s="197"/>
    </row>
    <row r="629" spans="20:27" s="196" customFormat="1" x14ac:dyDescent="0.25">
      <c r="T629" s="197"/>
      <c r="U629" s="197"/>
      <c r="V629" s="197"/>
      <c r="W629" s="197"/>
      <c r="X629" s="197"/>
      <c r="Y629" s="197"/>
      <c r="Z629" s="197"/>
      <c r="AA629" s="197"/>
    </row>
    <row r="630" spans="20:27" s="196" customFormat="1" x14ac:dyDescent="0.25">
      <c r="T630" s="197"/>
      <c r="U630" s="197"/>
      <c r="V630" s="197"/>
      <c r="W630" s="197"/>
      <c r="X630" s="197"/>
      <c r="Y630" s="197"/>
      <c r="Z630" s="197"/>
      <c r="AA630" s="197"/>
    </row>
    <row r="631" spans="20:27" s="196" customFormat="1" x14ac:dyDescent="0.25">
      <c r="T631" s="197"/>
      <c r="U631" s="197"/>
      <c r="V631" s="197"/>
      <c r="W631" s="197"/>
      <c r="X631" s="197"/>
      <c r="Y631" s="197"/>
      <c r="Z631" s="197"/>
      <c r="AA631" s="197"/>
    </row>
    <row r="632" spans="20:27" s="196" customFormat="1" x14ac:dyDescent="0.25">
      <c r="T632" s="197"/>
      <c r="U632" s="197"/>
      <c r="V632" s="197"/>
      <c r="W632" s="197"/>
      <c r="X632" s="197"/>
      <c r="Y632" s="197"/>
      <c r="Z632" s="197"/>
      <c r="AA632" s="197"/>
    </row>
    <row r="633" spans="20:27" s="196" customFormat="1" x14ac:dyDescent="0.25">
      <c r="T633" s="197"/>
      <c r="U633" s="197"/>
      <c r="V633" s="197"/>
      <c r="W633" s="197"/>
      <c r="X633" s="197"/>
      <c r="Y633" s="197"/>
      <c r="Z633" s="197"/>
      <c r="AA633" s="197"/>
    </row>
    <row r="634" spans="20:27" s="196" customFormat="1" x14ac:dyDescent="0.25">
      <c r="T634" s="197"/>
      <c r="U634" s="197"/>
      <c r="V634" s="197"/>
      <c r="W634" s="197"/>
      <c r="X634" s="197"/>
      <c r="Y634" s="197"/>
      <c r="Z634" s="197"/>
      <c r="AA634" s="197"/>
    </row>
    <row r="635" spans="20:27" s="196" customFormat="1" x14ac:dyDescent="0.25">
      <c r="T635" s="197"/>
      <c r="U635" s="197"/>
      <c r="V635" s="197"/>
      <c r="W635" s="197"/>
      <c r="X635" s="197"/>
      <c r="Y635" s="197"/>
      <c r="Z635" s="197"/>
      <c r="AA635" s="197"/>
    </row>
    <row r="636" spans="20:27" s="196" customFormat="1" x14ac:dyDescent="0.25">
      <c r="T636" s="197"/>
      <c r="U636" s="197"/>
      <c r="V636" s="197"/>
      <c r="W636" s="197"/>
      <c r="X636" s="197"/>
      <c r="Y636" s="197"/>
      <c r="Z636" s="197"/>
      <c r="AA636" s="197"/>
    </row>
    <row r="637" spans="20:27" s="196" customFormat="1" x14ac:dyDescent="0.25">
      <c r="T637" s="197"/>
      <c r="U637" s="197"/>
      <c r="V637" s="197"/>
      <c r="W637" s="197"/>
      <c r="X637" s="197"/>
      <c r="Y637" s="197"/>
      <c r="Z637" s="197"/>
      <c r="AA637" s="197"/>
    </row>
    <row r="638" spans="20:27" s="196" customFormat="1" x14ac:dyDescent="0.25">
      <c r="T638" s="197"/>
      <c r="U638" s="197"/>
      <c r="V638" s="197"/>
      <c r="W638" s="197"/>
      <c r="X638" s="197"/>
      <c r="Y638" s="197"/>
      <c r="Z638" s="197"/>
      <c r="AA638" s="197"/>
    </row>
    <row r="639" spans="20:27" s="196" customFormat="1" x14ac:dyDescent="0.25">
      <c r="T639" s="197"/>
      <c r="U639" s="197"/>
      <c r="V639" s="197"/>
      <c r="W639" s="197"/>
      <c r="X639" s="197"/>
      <c r="Y639" s="197"/>
      <c r="Z639" s="197"/>
      <c r="AA639" s="197"/>
    </row>
    <row r="640" spans="20:27" s="196" customFormat="1" x14ac:dyDescent="0.25">
      <c r="T640" s="197"/>
      <c r="U640" s="197"/>
      <c r="V640" s="197"/>
      <c r="W640" s="197"/>
      <c r="X640" s="197"/>
      <c r="Y640" s="197"/>
      <c r="Z640" s="197"/>
      <c r="AA640" s="197"/>
    </row>
    <row r="641" spans="20:27" s="196" customFormat="1" x14ac:dyDescent="0.25">
      <c r="T641" s="197"/>
      <c r="U641" s="197"/>
      <c r="V641" s="197"/>
      <c r="W641" s="197"/>
      <c r="X641" s="197"/>
      <c r="Y641" s="197"/>
      <c r="Z641" s="197"/>
      <c r="AA641" s="197"/>
    </row>
    <row r="642" spans="20:27" s="196" customFormat="1" x14ac:dyDescent="0.25">
      <c r="T642" s="197"/>
      <c r="U642" s="197"/>
      <c r="V642" s="197"/>
      <c r="W642" s="197"/>
      <c r="X642" s="197"/>
      <c r="Y642" s="197"/>
      <c r="Z642" s="197"/>
      <c r="AA642" s="197"/>
    </row>
    <row r="643" spans="20:27" s="196" customFormat="1" x14ac:dyDescent="0.25">
      <c r="T643" s="197"/>
      <c r="U643" s="197"/>
      <c r="V643" s="197"/>
      <c r="W643" s="197"/>
      <c r="X643" s="197"/>
      <c r="Y643" s="197"/>
      <c r="Z643" s="197"/>
      <c r="AA643" s="197"/>
    </row>
    <row r="644" spans="20:27" s="196" customFormat="1" x14ac:dyDescent="0.25">
      <c r="T644" s="197"/>
      <c r="U644" s="197"/>
      <c r="V644" s="197"/>
      <c r="W644" s="197"/>
      <c r="X644" s="197"/>
      <c r="Y644" s="197"/>
      <c r="Z644" s="197"/>
      <c r="AA644" s="197"/>
    </row>
    <row r="645" spans="20:27" s="196" customFormat="1" x14ac:dyDescent="0.25">
      <c r="T645" s="197"/>
      <c r="U645" s="197"/>
      <c r="V645" s="197"/>
      <c r="W645" s="197"/>
      <c r="X645" s="197"/>
      <c r="Y645" s="197"/>
      <c r="Z645" s="197"/>
      <c r="AA645" s="197"/>
    </row>
    <row r="646" spans="20:27" s="196" customFormat="1" x14ac:dyDescent="0.25">
      <c r="T646" s="197"/>
      <c r="U646" s="197"/>
      <c r="V646" s="197"/>
      <c r="W646" s="197"/>
      <c r="X646" s="197"/>
      <c r="Y646" s="197"/>
      <c r="Z646" s="197"/>
      <c r="AA646" s="197"/>
    </row>
    <row r="647" spans="20:27" s="196" customFormat="1" x14ac:dyDescent="0.25">
      <c r="T647" s="197"/>
      <c r="U647" s="197"/>
      <c r="V647" s="197"/>
      <c r="W647" s="197"/>
      <c r="X647" s="197"/>
      <c r="Y647" s="197"/>
      <c r="Z647" s="197"/>
      <c r="AA647" s="197"/>
    </row>
    <row r="648" spans="20:27" s="196" customFormat="1" x14ac:dyDescent="0.25">
      <c r="T648" s="197"/>
      <c r="U648" s="197"/>
      <c r="V648" s="197"/>
      <c r="W648" s="197"/>
      <c r="X648" s="197"/>
      <c r="Y648" s="197"/>
      <c r="Z648" s="197"/>
      <c r="AA648" s="197"/>
    </row>
    <row r="649" spans="20:27" s="196" customFormat="1" x14ac:dyDescent="0.25">
      <c r="T649" s="197"/>
      <c r="U649" s="197"/>
      <c r="V649" s="197"/>
      <c r="W649" s="197"/>
      <c r="X649" s="197"/>
      <c r="Y649" s="197"/>
      <c r="Z649" s="197"/>
      <c r="AA649" s="197"/>
    </row>
    <row r="650" spans="20:27" s="196" customFormat="1" x14ac:dyDescent="0.25">
      <c r="T650" s="197"/>
      <c r="U650" s="197"/>
      <c r="V650" s="197"/>
      <c r="W650" s="197"/>
      <c r="X650" s="197"/>
      <c r="Y650" s="197"/>
      <c r="Z650" s="197"/>
      <c r="AA650" s="197"/>
    </row>
    <row r="651" spans="20:27" s="196" customFormat="1" x14ac:dyDescent="0.25">
      <c r="T651" s="197"/>
      <c r="U651" s="197"/>
      <c r="V651" s="197"/>
      <c r="W651" s="197"/>
      <c r="X651" s="197"/>
      <c r="Y651" s="197"/>
      <c r="Z651" s="197"/>
      <c r="AA651" s="197"/>
    </row>
    <row r="652" spans="20:27" s="196" customFormat="1" x14ac:dyDescent="0.25">
      <c r="T652" s="197"/>
      <c r="U652" s="197"/>
      <c r="V652" s="197"/>
      <c r="W652" s="197"/>
      <c r="X652" s="197"/>
      <c r="Y652" s="197"/>
      <c r="Z652" s="197"/>
      <c r="AA652" s="197"/>
    </row>
    <row r="653" spans="20:27" s="196" customFormat="1" x14ac:dyDescent="0.25">
      <c r="T653" s="197"/>
      <c r="U653" s="197"/>
      <c r="V653" s="197"/>
      <c r="W653" s="197"/>
      <c r="X653" s="197"/>
      <c r="Y653" s="197"/>
      <c r="Z653" s="197"/>
      <c r="AA653" s="197"/>
    </row>
    <row r="654" spans="20:27" s="196" customFormat="1" x14ac:dyDescent="0.25">
      <c r="T654" s="197"/>
      <c r="U654" s="197"/>
      <c r="V654" s="197"/>
      <c r="W654" s="197"/>
      <c r="X654" s="197"/>
      <c r="Y654" s="197"/>
      <c r="Z654" s="197"/>
      <c r="AA654" s="197"/>
    </row>
    <row r="655" spans="20:27" s="196" customFormat="1" x14ac:dyDescent="0.25">
      <c r="T655" s="197"/>
      <c r="U655" s="197"/>
      <c r="V655" s="197"/>
      <c r="W655" s="197"/>
      <c r="X655" s="197"/>
      <c r="Y655" s="197"/>
      <c r="Z655" s="197"/>
      <c r="AA655" s="197"/>
    </row>
    <row r="656" spans="20:27" s="196" customFormat="1" x14ac:dyDescent="0.25">
      <c r="T656" s="197"/>
      <c r="U656" s="197"/>
      <c r="V656" s="197"/>
      <c r="W656" s="197"/>
      <c r="X656" s="197"/>
      <c r="Y656" s="197"/>
      <c r="Z656" s="197"/>
      <c r="AA656" s="197"/>
    </row>
    <row r="657" spans="20:27" s="196" customFormat="1" x14ac:dyDescent="0.25">
      <c r="T657" s="197"/>
      <c r="U657" s="197"/>
      <c r="V657" s="197"/>
      <c r="W657" s="197"/>
      <c r="X657" s="197"/>
      <c r="Y657" s="197"/>
      <c r="Z657" s="197"/>
      <c r="AA657" s="197"/>
    </row>
    <row r="658" spans="20:27" s="196" customFormat="1" x14ac:dyDescent="0.25">
      <c r="T658" s="197"/>
      <c r="U658" s="197"/>
      <c r="V658" s="197"/>
      <c r="W658" s="197"/>
      <c r="X658" s="197"/>
      <c r="Y658" s="197"/>
      <c r="Z658" s="197"/>
      <c r="AA658" s="197"/>
    </row>
    <row r="659" spans="20:27" s="196" customFormat="1" x14ac:dyDescent="0.25">
      <c r="T659" s="197"/>
      <c r="U659" s="197"/>
      <c r="V659" s="197"/>
      <c r="W659" s="197"/>
      <c r="X659" s="197"/>
      <c r="Y659" s="197"/>
      <c r="Z659" s="197"/>
      <c r="AA659" s="197"/>
    </row>
    <row r="660" spans="20:27" s="196" customFormat="1" x14ac:dyDescent="0.25">
      <c r="T660" s="197"/>
      <c r="U660" s="197"/>
      <c r="V660" s="197"/>
      <c r="W660" s="197"/>
      <c r="X660" s="197"/>
      <c r="Y660" s="197"/>
      <c r="Z660" s="197"/>
      <c r="AA660" s="197"/>
    </row>
    <row r="661" spans="20:27" s="196" customFormat="1" x14ac:dyDescent="0.25">
      <c r="T661" s="197"/>
      <c r="U661" s="197"/>
      <c r="V661" s="197"/>
      <c r="W661" s="197"/>
      <c r="X661" s="197"/>
      <c r="Y661" s="197"/>
      <c r="Z661" s="197"/>
      <c r="AA661" s="197"/>
    </row>
    <row r="662" spans="20:27" s="196" customFormat="1" x14ac:dyDescent="0.25">
      <c r="T662" s="197"/>
      <c r="U662" s="197"/>
      <c r="V662" s="197"/>
      <c r="W662" s="197"/>
      <c r="X662" s="197"/>
      <c r="Y662" s="197"/>
      <c r="Z662" s="197"/>
      <c r="AA662" s="197"/>
    </row>
    <row r="663" spans="20:27" s="196" customFormat="1" x14ac:dyDescent="0.25">
      <c r="T663" s="197"/>
      <c r="U663" s="197"/>
      <c r="V663" s="197"/>
      <c r="W663" s="197"/>
      <c r="X663" s="197"/>
      <c r="Y663" s="197"/>
      <c r="Z663" s="197"/>
      <c r="AA663" s="197"/>
    </row>
    <row r="664" spans="20:27" s="196" customFormat="1" x14ac:dyDescent="0.25">
      <c r="T664" s="197"/>
      <c r="U664" s="197"/>
      <c r="V664" s="197"/>
      <c r="W664" s="197"/>
      <c r="X664" s="197"/>
      <c r="Y664" s="197"/>
      <c r="Z664" s="197"/>
      <c r="AA664" s="197"/>
    </row>
    <row r="665" spans="20:27" s="196" customFormat="1" x14ac:dyDescent="0.25">
      <c r="T665" s="197"/>
      <c r="U665" s="197"/>
      <c r="V665" s="197"/>
      <c r="W665" s="197"/>
      <c r="X665" s="197"/>
      <c r="Y665" s="197"/>
      <c r="Z665" s="197"/>
      <c r="AA665" s="197"/>
    </row>
    <row r="666" spans="20:27" s="196" customFormat="1" x14ac:dyDescent="0.25">
      <c r="T666" s="197"/>
      <c r="U666" s="197"/>
      <c r="V666" s="197"/>
      <c r="W666" s="197"/>
      <c r="X666" s="197"/>
      <c r="Y666" s="197"/>
      <c r="Z666" s="197"/>
      <c r="AA666" s="197"/>
    </row>
    <row r="667" spans="20:27" s="196" customFormat="1" x14ac:dyDescent="0.25">
      <c r="T667" s="197"/>
      <c r="U667" s="197"/>
      <c r="V667" s="197"/>
      <c r="W667" s="197"/>
      <c r="X667" s="197"/>
      <c r="Y667" s="197"/>
      <c r="Z667" s="197"/>
      <c r="AA667" s="197"/>
    </row>
    <row r="668" spans="20:27" s="196" customFormat="1" x14ac:dyDescent="0.25">
      <c r="T668" s="197"/>
      <c r="U668" s="197"/>
      <c r="V668" s="197"/>
      <c r="W668" s="197"/>
      <c r="X668" s="197"/>
      <c r="Y668" s="197"/>
      <c r="Z668" s="197"/>
      <c r="AA668" s="197"/>
    </row>
    <row r="669" spans="20:27" s="196" customFormat="1" x14ac:dyDescent="0.25">
      <c r="T669" s="197"/>
      <c r="U669" s="197"/>
      <c r="V669" s="197"/>
      <c r="W669" s="197"/>
      <c r="X669" s="197"/>
      <c r="Y669" s="197"/>
      <c r="Z669" s="197"/>
      <c r="AA669" s="197"/>
    </row>
    <row r="670" spans="20:27" s="196" customFormat="1" x14ac:dyDescent="0.25">
      <c r="T670" s="197"/>
      <c r="U670" s="197"/>
      <c r="V670" s="197"/>
      <c r="W670" s="197"/>
      <c r="X670" s="197"/>
      <c r="Y670" s="197"/>
      <c r="Z670" s="197"/>
      <c r="AA670" s="197"/>
    </row>
    <row r="671" spans="20:27" s="196" customFormat="1" x14ac:dyDescent="0.25">
      <c r="T671" s="197"/>
      <c r="U671" s="197"/>
      <c r="V671" s="197"/>
      <c r="W671" s="197"/>
      <c r="X671" s="197"/>
      <c r="Y671" s="197"/>
      <c r="Z671" s="197"/>
      <c r="AA671" s="197"/>
    </row>
    <row r="672" spans="20:27" s="196" customFormat="1" x14ac:dyDescent="0.25">
      <c r="T672" s="197"/>
      <c r="U672" s="197"/>
      <c r="V672" s="197"/>
      <c r="W672" s="197"/>
      <c r="X672" s="197"/>
      <c r="Y672" s="197"/>
      <c r="Z672" s="197"/>
      <c r="AA672" s="197"/>
    </row>
    <row r="673" spans="20:27" s="196" customFormat="1" x14ac:dyDescent="0.25">
      <c r="T673" s="197"/>
      <c r="U673" s="197"/>
      <c r="V673" s="197"/>
      <c r="W673" s="197"/>
      <c r="X673" s="197"/>
      <c r="Y673" s="197"/>
      <c r="Z673" s="197"/>
      <c r="AA673" s="197"/>
    </row>
    <row r="674" spans="20:27" s="196" customFormat="1" x14ac:dyDescent="0.25">
      <c r="T674" s="197"/>
      <c r="U674" s="197"/>
      <c r="V674" s="197"/>
      <c r="W674" s="197"/>
      <c r="X674" s="197"/>
      <c r="Y674" s="197"/>
      <c r="Z674" s="197"/>
      <c r="AA674" s="197"/>
    </row>
    <row r="675" spans="20:27" s="196" customFormat="1" x14ac:dyDescent="0.25">
      <c r="T675" s="197"/>
      <c r="U675" s="197"/>
      <c r="V675" s="197"/>
      <c r="W675" s="197"/>
      <c r="X675" s="197"/>
      <c r="Y675" s="197"/>
      <c r="Z675" s="197"/>
      <c r="AA675" s="197"/>
    </row>
    <row r="676" spans="20:27" s="196" customFormat="1" x14ac:dyDescent="0.25">
      <c r="T676" s="197"/>
      <c r="U676" s="197"/>
      <c r="V676" s="197"/>
      <c r="W676" s="197"/>
      <c r="X676" s="197"/>
      <c r="Y676" s="197"/>
      <c r="Z676" s="197"/>
      <c r="AA676" s="197"/>
    </row>
    <row r="677" spans="20:27" s="196" customFormat="1" x14ac:dyDescent="0.25">
      <c r="T677" s="197"/>
      <c r="U677" s="197"/>
      <c r="V677" s="197"/>
      <c r="W677" s="197"/>
      <c r="X677" s="197"/>
      <c r="Y677" s="197"/>
      <c r="Z677" s="197"/>
      <c r="AA677" s="197"/>
    </row>
    <row r="678" spans="20:27" s="196" customFormat="1" x14ac:dyDescent="0.25">
      <c r="T678" s="197"/>
      <c r="U678" s="197"/>
      <c r="V678" s="197"/>
      <c r="W678" s="197"/>
      <c r="X678" s="197"/>
      <c r="Y678" s="197"/>
      <c r="Z678" s="197"/>
      <c r="AA678" s="197"/>
    </row>
    <row r="679" spans="20:27" s="196" customFormat="1" x14ac:dyDescent="0.25">
      <c r="T679" s="197"/>
      <c r="U679" s="197"/>
      <c r="V679" s="197"/>
      <c r="W679" s="197"/>
      <c r="X679" s="197"/>
      <c r="Y679" s="197"/>
      <c r="Z679" s="197"/>
      <c r="AA679" s="197"/>
    </row>
    <row r="680" spans="20:27" s="196" customFormat="1" x14ac:dyDescent="0.25">
      <c r="T680" s="197"/>
      <c r="U680" s="197"/>
      <c r="V680" s="197"/>
      <c r="W680" s="197"/>
      <c r="X680" s="197"/>
      <c r="Y680" s="197"/>
      <c r="Z680" s="197"/>
      <c r="AA680" s="197"/>
    </row>
    <row r="681" spans="20:27" s="196" customFormat="1" x14ac:dyDescent="0.25">
      <c r="T681" s="197"/>
      <c r="U681" s="197"/>
      <c r="V681" s="197"/>
      <c r="W681" s="197"/>
      <c r="X681" s="197"/>
      <c r="Y681" s="197"/>
      <c r="Z681" s="197"/>
      <c r="AA681" s="197"/>
    </row>
    <row r="682" spans="20:27" s="196" customFormat="1" x14ac:dyDescent="0.25">
      <c r="T682" s="197"/>
      <c r="U682" s="197"/>
      <c r="V682" s="197"/>
      <c r="W682" s="197"/>
      <c r="X682" s="197"/>
      <c r="Y682" s="197"/>
      <c r="Z682" s="197"/>
      <c r="AA682" s="197"/>
    </row>
    <row r="683" spans="20:27" s="196" customFormat="1" x14ac:dyDescent="0.25">
      <c r="T683" s="197"/>
      <c r="U683" s="197"/>
      <c r="V683" s="197"/>
      <c r="W683" s="197"/>
      <c r="X683" s="197"/>
      <c r="Y683" s="197"/>
      <c r="Z683" s="197"/>
      <c r="AA683" s="197"/>
    </row>
    <row r="684" spans="20:27" s="196" customFormat="1" x14ac:dyDescent="0.25">
      <c r="T684" s="197"/>
      <c r="U684" s="197"/>
      <c r="V684" s="197"/>
      <c r="W684" s="197"/>
      <c r="X684" s="197"/>
      <c r="Y684" s="197"/>
      <c r="Z684" s="197"/>
      <c r="AA684" s="197"/>
    </row>
    <row r="685" spans="20:27" s="196" customFormat="1" x14ac:dyDescent="0.25">
      <c r="T685" s="197"/>
      <c r="U685" s="197"/>
      <c r="V685" s="197"/>
      <c r="W685" s="197"/>
      <c r="X685" s="197"/>
      <c r="Y685" s="197"/>
      <c r="Z685" s="197"/>
      <c r="AA685" s="197"/>
    </row>
    <row r="686" spans="20:27" s="196" customFormat="1" x14ac:dyDescent="0.25">
      <c r="T686" s="197"/>
      <c r="U686" s="197"/>
      <c r="V686" s="197"/>
      <c r="W686" s="197"/>
      <c r="X686" s="197"/>
      <c r="Y686" s="197"/>
      <c r="Z686" s="197"/>
      <c r="AA686" s="197"/>
    </row>
    <row r="687" spans="20:27" s="196" customFormat="1" x14ac:dyDescent="0.25">
      <c r="T687" s="197"/>
      <c r="U687" s="197"/>
      <c r="V687" s="197"/>
      <c r="W687" s="197"/>
      <c r="X687" s="197"/>
      <c r="Y687" s="197"/>
      <c r="Z687" s="197"/>
      <c r="AA687" s="197"/>
    </row>
    <row r="688" spans="20:27" s="196" customFormat="1" x14ac:dyDescent="0.25">
      <c r="T688" s="197"/>
      <c r="U688" s="197"/>
      <c r="V688" s="197"/>
      <c r="W688" s="197"/>
      <c r="X688" s="197"/>
      <c r="Y688" s="197"/>
      <c r="Z688" s="197"/>
      <c r="AA688" s="197"/>
    </row>
    <row r="689" spans="20:27" s="196" customFormat="1" x14ac:dyDescent="0.25">
      <c r="T689" s="197"/>
      <c r="U689" s="197"/>
      <c r="V689" s="197"/>
      <c r="W689" s="197"/>
      <c r="X689" s="197"/>
      <c r="Y689" s="197"/>
      <c r="Z689" s="197"/>
      <c r="AA689" s="197"/>
    </row>
    <row r="690" spans="20:27" s="196" customFormat="1" x14ac:dyDescent="0.25">
      <c r="T690" s="197"/>
      <c r="U690" s="197"/>
      <c r="V690" s="197"/>
      <c r="W690" s="197"/>
      <c r="X690" s="197"/>
      <c r="Y690" s="197"/>
      <c r="Z690" s="197"/>
      <c r="AA690" s="197"/>
    </row>
    <row r="691" spans="20:27" s="196" customFormat="1" x14ac:dyDescent="0.25">
      <c r="T691" s="197"/>
      <c r="U691" s="197"/>
      <c r="V691" s="197"/>
      <c r="W691" s="197"/>
      <c r="X691" s="197"/>
      <c r="Y691" s="197"/>
      <c r="Z691" s="197"/>
      <c r="AA691" s="197"/>
    </row>
    <row r="692" spans="20:27" s="196" customFormat="1" x14ac:dyDescent="0.25">
      <c r="T692" s="197"/>
      <c r="U692" s="197"/>
      <c r="V692" s="197"/>
      <c r="W692" s="197"/>
      <c r="X692" s="197"/>
      <c r="Y692" s="197"/>
      <c r="Z692" s="197"/>
      <c r="AA692" s="197"/>
    </row>
    <row r="693" spans="20:27" s="196" customFormat="1" x14ac:dyDescent="0.25">
      <c r="T693" s="197"/>
      <c r="U693" s="197"/>
      <c r="V693" s="197"/>
      <c r="W693" s="197"/>
      <c r="X693" s="197"/>
      <c r="Y693" s="197"/>
      <c r="Z693" s="197"/>
      <c r="AA693" s="197"/>
    </row>
    <row r="694" spans="20:27" s="196" customFormat="1" x14ac:dyDescent="0.25">
      <c r="T694" s="197"/>
      <c r="U694" s="197"/>
      <c r="V694" s="197"/>
      <c r="W694" s="197"/>
      <c r="X694" s="197"/>
      <c r="Y694" s="197"/>
      <c r="Z694" s="197"/>
      <c r="AA694" s="197"/>
    </row>
    <row r="695" spans="20:27" s="196" customFormat="1" x14ac:dyDescent="0.25">
      <c r="T695" s="197"/>
      <c r="U695" s="197"/>
      <c r="V695" s="197"/>
      <c r="W695" s="197"/>
      <c r="X695" s="197"/>
      <c r="Y695" s="197"/>
      <c r="Z695" s="197"/>
      <c r="AA695" s="197"/>
    </row>
    <row r="696" spans="20:27" s="196" customFormat="1" x14ac:dyDescent="0.25">
      <c r="T696" s="197"/>
      <c r="U696" s="197"/>
      <c r="V696" s="197"/>
      <c r="W696" s="197"/>
      <c r="X696" s="197"/>
      <c r="Y696" s="197"/>
      <c r="Z696" s="197"/>
      <c r="AA696" s="197"/>
    </row>
    <row r="697" spans="20:27" s="196" customFormat="1" x14ac:dyDescent="0.25">
      <c r="T697" s="197"/>
      <c r="U697" s="197"/>
      <c r="V697" s="197"/>
      <c r="W697" s="197"/>
      <c r="X697" s="197"/>
      <c r="Y697" s="197"/>
      <c r="Z697" s="197"/>
      <c r="AA697" s="197"/>
    </row>
    <row r="698" spans="20:27" s="196" customFormat="1" x14ac:dyDescent="0.25">
      <c r="T698" s="197"/>
      <c r="U698" s="197"/>
      <c r="V698" s="197"/>
      <c r="W698" s="197"/>
      <c r="X698" s="197"/>
      <c r="Y698" s="197"/>
      <c r="Z698" s="197"/>
      <c r="AA698" s="197"/>
    </row>
    <row r="699" spans="20:27" s="196" customFormat="1" x14ac:dyDescent="0.25">
      <c r="T699" s="197"/>
      <c r="U699" s="197"/>
      <c r="V699" s="197"/>
      <c r="W699" s="197"/>
      <c r="X699" s="197"/>
      <c r="Y699" s="197"/>
      <c r="Z699" s="197"/>
      <c r="AA699" s="197"/>
    </row>
    <row r="700" spans="20:27" s="196" customFormat="1" x14ac:dyDescent="0.25">
      <c r="T700" s="197"/>
      <c r="U700" s="197"/>
      <c r="V700" s="197"/>
      <c r="W700" s="197"/>
      <c r="X700" s="197"/>
      <c r="Y700" s="197"/>
      <c r="Z700" s="197"/>
      <c r="AA700" s="197"/>
    </row>
    <row r="701" spans="20:27" s="196" customFormat="1" x14ac:dyDescent="0.25">
      <c r="T701" s="197"/>
      <c r="U701" s="197"/>
      <c r="V701" s="197"/>
      <c r="W701" s="197"/>
      <c r="X701" s="197"/>
      <c r="Y701" s="197"/>
      <c r="Z701" s="197"/>
      <c r="AA701" s="197"/>
    </row>
    <row r="702" spans="20:27" s="196" customFormat="1" x14ac:dyDescent="0.25">
      <c r="T702" s="197"/>
      <c r="U702" s="197"/>
      <c r="V702" s="197"/>
      <c r="W702" s="197"/>
      <c r="X702" s="197"/>
      <c r="Y702" s="197"/>
      <c r="Z702" s="197"/>
      <c r="AA702" s="197"/>
    </row>
    <row r="703" spans="20:27" s="196" customFormat="1" x14ac:dyDescent="0.25">
      <c r="T703" s="197"/>
      <c r="U703" s="197"/>
      <c r="V703" s="197"/>
      <c r="W703" s="197"/>
      <c r="X703" s="197"/>
      <c r="Y703" s="197"/>
      <c r="Z703" s="197"/>
      <c r="AA703" s="197"/>
    </row>
    <row r="704" spans="20:27" s="196" customFormat="1" x14ac:dyDescent="0.25">
      <c r="T704" s="197"/>
      <c r="U704" s="197"/>
      <c r="V704" s="197"/>
      <c r="W704" s="197"/>
      <c r="X704" s="197"/>
      <c r="Y704" s="197"/>
      <c r="Z704" s="197"/>
      <c r="AA704" s="197"/>
    </row>
    <row r="705" spans="20:27" s="196" customFormat="1" x14ac:dyDescent="0.25">
      <c r="T705" s="197"/>
      <c r="U705" s="197"/>
      <c r="V705" s="197"/>
      <c r="W705" s="197"/>
      <c r="X705" s="197"/>
      <c r="Y705" s="197"/>
      <c r="Z705" s="197"/>
      <c r="AA705" s="197"/>
    </row>
    <row r="706" spans="20:27" s="196" customFormat="1" x14ac:dyDescent="0.25">
      <c r="T706" s="197"/>
      <c r="U706" s="197"/>
      <c r="V706" s="197"/>
      <c r="W706" s="197"/>
      <c r="X706" s="197"/>
      <c r="Y706" s="197"/>
      <c r="Z706" s="197"/>
      <c r="AA706" s="197"/>
    </row>
    <row r="707" spans="20:27" s="196" customFormat="1" x14ac:dyDescent="0.25">
      <c r="T707" s="197"/>
      <c r="U707" s="197"/>
      <c r="V707" s="197"/>
      <c r="W707" s="197"/>
      <c r="X707" s="197"/>
      <c r="Y707" s="197"/>
      <c r="Z707" s="197"/>
      <c r="AA707" s="197"/>
    </row>
    <row r="708" spans="20:27" s="196" customFormat="1" x14ac:dyDescent="0.25">
      <c r="T708" s="197"/>
      <c r="U708" s="197"/>
      <c r="V708" s="197"/>
      <c r="W708" s="197"/>
      <c r="X708" s="197"/>
      <c r="Y708" s="197"/>
      <c r="Z708" s="197"/>
      <c r="AA708" s="197"/>
    </row>
    <row r="709" spans="20:27" s="196" customFormat="1" x14ac:dyDescent="0.25">
      <c r="T709" s="197"/>
      <c r="U709" s="197"/>
      <c r="V709" s="197"/>
      <c r="W709" s="197"/>
      <c r="X709" s="197"/>
      <c r="Y709" s="197"/>
      <c r="Z709" s="197"/>
      <c r="AA709" s="197"/>
    </row>
    <row r="710" spans="20:27" s="196" customFormat="1" x14ac:dyDescent="0.25">
      <c r="T710" s="197"/>
      <c r="U710" s="197"/>
      <c r="V710" s="197"/>
      <c r="W710" s="197"/>
      <c r="X710" s="197"/>
      <c r="Y710" s="197"/>
      <c r="Z710" s="197"/>
      <c r="AA710" s="197"/>
    </row>
    <row r="711" spans="20:27" s="196" customFormat="1" x14ac:dyDescent="0.25">
      <c r="T711" s="197"/>
      <c r="U711" s="197"/>
      <c r="V711" s="197"/>
      <c r="W711" s="197"/>
      <c r="X711" s="197"/>
      <c r="Y711" s="197"/>
      <c r="Z711" s="197"/>
      <c r="AA711" s="197"/>
    </row>
    <row r="712" spans="20:27" s="196" customFormat="1" x14ac:dyDescent="0.25">
      <c r="T712" s="197"/>
      <c r="U712" s="197"/>
      <c r="V712" s="197"/>
      <c r="W712" s="197"/>
      <c r="X712" s="197"/>
      <c r="Y712" s="197"/>
      <c r="Z712" s="197"/>
      <c r="AA712" s="197"/>
    </row>
    <row r="713" spans="20:27" s="196" customFormat="1" x14ac:dyDescent="0.25">
      <c r="T713" s="197"/>
      <c r="U713" s="197"/>
      <c r="V713" s="197"/>
      <c r="W713" s="197"/>
      <c r="X713" s="197"/>
      <c r="Y713" s="197"/>
      <c r="Z713" s="197"/>
      <c r="AA713" s="197"/>
    </row>
    <row r="714" spans="20:27" s="196" customFormat="1" x14ac:dyDescent="0.25">
      <c r="T714" s="197"/>
      <c r="U714" s="197"/>
      <c r="V714" s="197"/>
      <c r="W714" s="197"/>
      <c r="X714" s="197"/>
      <c r="Y714" s="197"/>
      <c r="Z714" s="197"/>
      <c r="AA714" s="197"/>
    </row>
    <row r="715" spans="20:27" s="196" customFormat="1" x14ac:dyDescent="0.25">
      <c r="T715" s="197"/>
      <c r="U715" s="197"/>
      <c r="V715" s="197"/>
      <c r="W715" s="197"/>
      <c r="X715" s="197"/>
      <c r="Y715" s="197"/>
      <c r="Z715" s="197"/>
      <c r="AA715" s="197"/>
    </row>
    <row r="716" spans="20:27" s="196" customFormat="1" x14ac:dyDescent="0.25">
      <c r="T716" s="197"/>
      <c r="U716" s="197"/>
      <c r="V716" s="197"/>
      <c r="W716" s="197"/>
      <c r="X716" s="197"/>
      <c r="Y716" s="197"/>
      <c r="Z716" s="197"/>
      <c r="AA716" s="197"/>
    </row>
    <row r="717" spans="20:27" s="196" customFormat="1" x14ac:dyDescent="0.25">
      <c r="T717" s="197"/>
      <c r="U717" s="197"/>
      <c r="V717" s="197"/>
      <c r="W717" s="197"/>
      <c r="X717" s="197"/>
      <c r="Y717" s="197"/>
      <c r="Z717" s="197"/>
      <c r="AA717" s="197"/>
    </row>
    <row r="718" spans="20:27" s="196" customFormat="1" x14ac:dyDescent="0.25">
      <c r="T718" s="197"/>
      <c r="U718" s="197"/>
      <c r="V718" s="197"/>
      <c r="W718" s="197"/>
      <c r="X718" s="197"/>
      <c r="Y718" s="197"/>
      <c r="Z718" s="197"/>
      <c r="AA718" s="197"/>
    </row>
    <row r="719" spans="20:27" s="196" customFormat="1" x14ac:dyDescent="0.25">
      <c r="T719" s="197"/>
      <c r="U719" s="197"/>
      <c r="V719" s="197"/>
      <c r="W719" s="197"/>
      <c r="X719" s="197"/>
      <c r="Y719" s="197"/>
      <c r="Z719" s="197"/>
      <c r="AA719" s="197"/>
    </row>
    <row r="720" spans="20:27" s="196" customFormat="1" x14ac:dyDescent="0.25">
      <c r="T720" s="197"/>
      <c r="U720" s="197"/>
      <c r="V720" s="197"/>
      <c r="W720" s="197"/>
      <c r="X720" s="197"/>
      <c r="Y720" s="197"/>
      <c r="Z720" s="197"/>
      <c r="AA720" s="197"/>
    </row>
    <row r="721" spans="20:27" s="196" customFormat="1" x14ac:dyDescent="0.25">
      <c r="T721" s="197"/>
      <c r="U721" s="197"/>
      <c r="V721" s="197"/>
      <c r="W721" s="197"/>
      <c r="X721" s="197"/>
      <c r="Y721" s="197"/>
      <c r="Z721" s="197"/>
      <c r="AA721" s="197"/>
    </row>
    <row r="722" spans="20:27" s="196" customFormat="1" x14ac:dyDescent="0.25">
      <c r="T722" s="197"/>
      <c r="U722" s="197"/>
      <c r="V722" s="197"/>
      <c r="W722" s="197"/>
      <c r="X722" s="197"/>
      <c r="Y722" s="197"/>
      <c r="Z722" s="197"/>
      <c r="AA722" s="197"/>
    </row>
    <row r="723" spans="20:27" s="196" customFormat="1" x14ac:dyDescent="0.25">
      <c r="T723" s="197"/>
      <c r="U723" s="197"/>
      <c r="V723" s="197"/>
      <c r="W723" s="197"/>
      <c r="X723" s="197"/>
      <c r="Y723" s="197"/>
      <c r="Z723" s="197"/>
      <c r="AA723" s="197"/>
    </row>
    <row r="724" spans="20:27" s="196" customFormat="1" x14ac:dyDescent="0.25">
      <c r="T724" s="197"/>
      <c r="U724" s="197"/>
      <c r="V724" s="197"/>
      <c r="W724" s="197"/>
      <c r="X724" s="197"/>
      <c r="Y724" s="197"/>
      <c r="Z724" s="197"/>
      <c r="AA724" s="197"/>
    </row>
    <row r="725" spans="20:27" s="196" customFormat="1" x14ac:dyDescent="0.25">
      <c r="T725" s="197"/>
      <c r="U725" s="197"/>
      <c r="V725" s="197"/>
      <c r="W725" s="197"/>
      <c r="X725" s="197"/>
      <c r="Y725" s="197"/>
      <c r="Z725" s="197"/>
      <c r="AA725" s="197"/>
    </row>
    <row r="726" spans="20:27" s="196" customFormat="1" x14ac:dyDescent="0.25">
      <c r="T726" s="197"/>
      <c r="U726" s="197"/>
      <c r="V726" s="197"/>
      <c r="W726" s="197"/>
      <c r="X726" s="197"/>
      <c r="Y726" s="197"/>
      <c r="Z726" s="197"/>
      <c r="AA726" s="197"/>
    </row>
    <row r="727" spans="20:27" s="196" customFormat="1" x14ac:dyDescent="0.25">
      <c r="T727" s="197"/>
      <c r="U727" s="197"/>
      <c r="V727" s="197"/>
      <c r="W727" s="197"/>
      <c r="X727" s="197"/>
      <c r="Y727" s="197"/>
      <c r="Z727" s="197"/>
      <c r="AA727" s="197"/>
    </row>
    <row r="728" spans="20:27" s="196" customFormat="1" x14ac:dyDescent="0.25">
      <c r="T728" s="197"/>
      <c r="U728" s="197"/>
      <c r="V728" s="197"/>
      <c r="W728" s="197"/>
      <c r="X728" s="197"/>
      <c r="Y728" s="197"/>
      <c r="Z728" s="197"/>
      <c r="AA728" s="197"/>
    </row>
    <row r="729" spans="20:27" s="196" customFormat="1" x14ac:dyDescent="0.25">
      <c r="T729" s="197"/>
      <c r="U729" s="197"/>
      <c r="V729" s="197"/>
      <c r="W729" s="197"/>
      <c r="X729" s="197"/>
      <c r="Y729" s="197"/>
      <c r="Z729" s="197"/>
      <c r="AA729" s="197"/>
    </row>
    <row r="730" spans="20:27" s="196" customFormat="1" x14ac:dyDescent="0.25">
      <c r="T730" s="197"/>
      <c r="U730" s="197"/>
      <c r="V730" s="197"/>
      <c r="W730" s="197"/>
      <c r="X730" s="197"/>
      <c r="Y730" s="197"/>
      <c r="Z730" s="197"/>
      <c r="AA730" s="197"/>
    </row>
    <row r="731" spans="20:27" s="196" customFormat="1" x14ac:dyDescent="0.25">
      <c r="T731" s="197"/>
      <c r="U731" s="197"/>
      <c r="V731" s="197"/>
      <c r="W731" s="197"/>
      <c r="X731" s="197"/>
      <c r="Y731" s="197"/>
      <c r="Z731" s="197"/>
      <c r="AA731" s="197"/>
    </row>
    <row r="732" spans="20:27" s="196" customFormat="1" x14ac:dyDescent="0.25">
      <c r="T732" s="197"/>
      <c r="U732" s="197"/>
      <c r="V732" s="197"/>
      <c r="W732" s="197"/>
      <c r="X732" s="197"/>
      <c r="Y732" s="197"/>
      <c r="Z732" s="197"/>
      <c r="AA732" s="197"/>
    </row>
    <row r="733" spans="20:27" s="196" customFormat="1" x14ac:dyDescent="0.25">
      <c r="T733" s="197"/>
      <c r="U733" s="197"/>
      <c r="V733" s="197"/>
      <c r="W733" s="197"/>
      <c r="X733" s="197"/>
      <c r="Y733" s="197"/>
      <c r="Z733" s="197"/>
      <c r="AA733" s="197"/>
    </row>
    <row r="734" spans="20:27" s="196" customFormat="1" x14ac:dyDescent="0.25">
      <c r="T734" s="197"/>
      <c r="U734" s="197"/>
      <c r="V734" s="197"/>
      <c r="W734" s="197"/>
      <c r="X734" s="197"/>
      <c r="Y734" s="197"/>
      <c r="Z734" s="197"/>
      <c r="AA734" s="197"/>
    </row>
    <row r="735" spans="20:27" s="196" customFormat="1" x14ac:dyDescent="0.25">
      <c r="T735" s="197"/>
      <c r="U735" s="197"/>
      <c r="V735" s="197"/>
      <c r="W735" s="197"/>
      <c r="X735" s="197"/>
      <c r="Y735" s="197"/>
      <c r="Z735" s="197"/>
      <c r="AA735" s="197"/>
    </row>
    <row r="736" spans="20:27" s="196" customFormat="1" x14ac:dyDescent="0.25">
      <c r="T736" s="197"/>
      <c r="U736" s="197"/>
      <c r="V736" s="197"/>
      <c r="W736" s="197"/>
      <c r="X736" s="197"/>
      <c r="Y736" s="197"/>
      <c r="Z736" s="197"/>
      <c r="AA736" s="197"/>
    </row>
    <row r="737" spans="20:27" s="196" customFormat="1" x14ac:dyDescent="0.25">
      <c r="T737" s="197"/>
      <c r="U737" s="197"/>
      <c r="V737" s="197"/>
      <c r="W737" s="197"/>
      <c r="X737" s="197"/>
      <c r="Y737" s="197"/>
      <c r="Z737" s="197"/>
      <c r="AA737" s="197"/>
    </row>
    <row r="738" spans="20:27" s="196" customFormat="1" x14ac:dyDescent="0.25">
      <c r="T738" s="197"/>
      <c r="U738" s="197"/>
      <c r="V738" s="197"/>
      <c r="W738" s="197"/>
      <c r="X738" s="197"/>
      <c r="Y738" s="197"/>
      <c r="Z738" s="197"/>
      <c r="AA738" s="197"/>
    </row>
    <row r="739" spans="20:27" s="196" customFormat="1" x14ac:dyDescent="0.25">
      <c r="T739" s="197"/>
      <c r="U739" s="197"/>
      <c r="V739" s="197"/>
      <c r="W739" s="197"/>
      <c r="X739" s="197"/>
      <c r="Y739" s="197"/>
      <c r="Z739" s="197"/>
      <c r="AA739" s="197"/>
    </row>
    <row r="740" spans="20:27" s="196" customFormat="1" x14ac:dyDescent="0.25">
      <c r="T740" s="197"/>
      <c r="U740" s="197"/>
      <c r="V740" s="197"/>
      <c r="W740" s="197"/>
      <c r="X740" s="197"/>
      <c r="Y740" s="197"/>
      <c r="Z740" s="197"/>
      <c r="AA740" s="197"/>
    </row>
    <row r="741" spans="20:27" s="196" customFormat="1" x14ac:dyDescent="0.25">
      <c r="T741" s="197"/>
      <c r="U741" s="197"/>
      <c r="V741" s="197"/>
      <c r="W741" s="197"/>
      <c r="X741" s="197"/>
      <c r="Y741" s="197"/>
      <c r="Z741" s="197"/>
      <c r="AA741" s="197"/>
    </row>
    <row r="742" spans="20:27" s="196" customFormat="1" x14ac:dyDescent="0.25">
      <c r="T742" s="197"/>
      <c r="U742" s="197"/>
      <c r="V742" s="197"/>
      <c r="W742" s="197"/>
      <c r="X742" s="197"/>
      <c r="Y742" s="197"/>
      <c r="Z742" s="197"/>
      <c r="AA742" s="197"/>
    </row>
    <row r="743" spans="20:27" s="196" customFormat="1" x14ac:dyDescent="0.25">
      <c r="T743" s="197"/>
      <c r="U743" s="197"/>
      <c r="V743" s="197"/>
      <c r="W743" s="197"/>
      <c r="X743" s="197"/>
      <c r="Y743" s="197"/>
      <c r="Z743" s="197"/>
      <c r="AA743" s="197"/>
    </row>
    <row r="744" spans="20:27" s="196" customFormat="1" x14ac:dyDescent="0.25">
      <c r="T744" s="197"/>
      <c r="U744" s="197"/>
      <c r="V744" s="197"/>
      <c r="W744" s="197"/>
      <c r="X744" s="197"/>
      <c r="Y744" s="197"/>
      <c r="Z744" s="197"/>
      <c r="AA744" s="197"/>
    </row>
    <row r="745" spans="20:27" s="196" customFormat="1" x14ac:dyDescent="0.25">
      <c r="T745" s="197"/>
      <c r="U745" s="197"/>
      <c r="V745" s="197"/>
      <c r="W745" s="197"/>
      <c r="X745" s="197"/>
      <c r="Y745" s="197"/>
      <c r="Z745" s="197"/>
      <c r="AA745" s="197"/>
    </row>
    <row r="746" spans="20:27" s="196" customFormat="1" x14ac:dyDescent="0.25">
      <c r="T746" s="197"/>
      <c r="U746" s="197"/>
      <c r="V746" s="197"/>
      <c r="W746" s="197"/>
      <c r="X746" s="197"/>
      <c r="Y746" s="197"/>
      <c r="Z746" s="197"/>
      <c r="AA746" s="197"/>
    </row>
    <row r="747" spans="20:27" s="196" customFormat="1" x14ac:dyDescent="0.25">
      <c r="T747" s="197"/>
      <c r="U747" s="197"/>
      <c r="V747" s="197"/>
      <c r="W747" s="197"/>
      <c r="X747" s="197"/>
      <c r="Y747" s="197"/>
      <c r="Z747" s="197"/>
      <c r="AA747" s="197"/>
    </row>
    <row r="748" spans="20:27" s="196" customFormat="1" x14ac:dyDescent="0.25">
      <c r="T748" s="197"/>
      <c r="U748" s="197"/>
      <c r="V748" s="197"/>
      <c r="W748" s="197"/>
      <c r="X748" s="197"/>
      <c r="Y748" s="197"/>
      <c r="Z748" s="197"/>
      <c r="AA748" s="197"/>
    </row>
    <row r="749" spans="20:27" s="196" customFormat="1" x14ac:dyDescent="0.25">
      <c r="T749" s="197"/>
      <c r="U749" s="197"/>
      <c r="V749" s="197"/>
      <c r="W749" s="197"/>
      <c r="X749" s="197"/>
      <c r="Y749" s="197"/>
      <c r="Z749" s="197"/>
      <c r="AA749" s="197"/>
    </row>
    <row r="750" spans="20:27" s="196" customFormat="1" x14ac:dyDescent="0.25">
      <c r="T750" s="197"/>
      <c r="U750" s="197"/>
      <c r="V750" s="197"/>
      <c r="W750" s="197"/>
      <c r="X750" s="197"/>
      <c r="Y750" s="197"/>
      <c r="Z750" s="197"/>
      <c r="AA750" s="197"/>
    </row>
    <row r="751" spans="20:27" s="196" customFormat="1" x14ac:dyDescent="0.25">
      <c r="T751" s="197"/>
      <c r="U751" s="197"/>
      <c r="V751" s="197"/>
      <c r="W751" s="197"/>
      <c r="X751" s="197"/>
      <c r="Y751" s="197"/>
      <c r="Z751" s="197"/>
      <c r="AA751" s="197"/>
    </row>
    <row r="752" spans="20:27" s="196" customFormat="1" x14ac:dyDescent="0.25">
      <c r="T752" s="197"/>
      <c r="U752" s="197"/>
      <c r="V752" s="197"/>
      <c r="W752" s="197"/>
      <c r="X752" s="197"/>
      <c r="Y752" s="197"/>
      <c r="Z752" s="197"/>
      <c r="AA752" s="197"/>
    </row>
    <row r="753" spans="20:27" s="196" customFormat="1" x14ac:dyDescent="0.25">
      <c r="T753" s="197"/>
      <c r="U753" s="197"/>
      <c r="V753" s="197"/>
      <c r="W753" s="197"/>
      <c r="X753" s="197"/>
      <c r="Y753" s="197"/>
      <c r="Z753" s="197"/>
      <c r="AA753" s="197"/>
    </row>
    <row r="754" spans="20:27" s="196" customFormat="1" x14ac:dyDescent="0.25">
      <c r="T754" s="197"/>
      <c r="U754" s="197"/>
      <c r="V754" s="197"/>
      <c r="W754" s="197"/>
      <c r="X754" s="197"/>
      <c r="Y754" s="197"/>
      <c r="Z754" s="197"/>
      <c r="AA754" s="197"/>
    </row>
    <row r="755" spans="20:27" s="196" customFormat="1" x14ac:dyDescent="0.25">
      <c r="T755" s="197"/>
      <c r="U755" s="197"/>
      <c r="V755" s="197"/>
      <c r="W755" s="197"/>
      <c r="X755" s="197"/>
      <c r="Y755" s="197"/>
      <c r="Z755" s="197"/>
      <c r="AA755" s="197"/>
    </row>
    <row r="756" spans="20:27" s="196" customFormat="1" x14ac:dyDescent="0.25">
      <c r="T756" s="197"/>
      <c r="U756" s="197"/>
      <c r="V756" s="197"/>
      <c r="W756" s="197"/>
      <c r="X756" s="197"/>
      <c r="Y756" s="197"/>
      <c r="Z756" s="197"/>
      <c r="AA756" s="197"/>
    </row>
    <row r="757" spans="20:27" s="196" customFormat="1" x14ac:dyDescent="0.25">
      <c r="T757" s="197"/>
      <c r="U757" s="197"/>
      <c r="V757" s="197"/>
      <c r="W757" s="197"/>
      <c r="X757" s="197"/>
      <c r="Y757" s="197"/>
      <c r="Z757" s="197"/>
      <c r="AA757" s="197"/>
    </row>
    <row r="758" spans="20:27" s="196" customFormat="1" x14ac:dyDescent="0.25">
      <c r="T758" s="197"/>
      <c r="U758" s="197"/>
      <c r="V758" s="197"/>
      <c r="W758" s="197"/>
      <c r="X758" s="197"/>
      <c r="Y758" s="197"/>
      <c r="Z758" s="197"/>
      <c r="AA758" s="197"/>
    </row>
    <row r="759" spans="20:27" s="196" customFormat="1" x14ac:dyDescent="0.25">
      <c r="T759" s="197"/>
      <c r="U759" s="197"/>
      <c r="V759" s="197"/>
      <c r="W759" s="197"/>
      <c r="X759" s="197"/>
      <c r="Y759" s="197"/>
      <c r="Z759" s="197"/>
      <c r="AA759" s="197"/>
    </row>
    <row r="760" spans="20:27" s="196" customFormat="1" x14ac:dyDescent="0.25">
      <c r="T760" s="197"/>
      <c r="U760" s="197"/>
      <c r="V760" s="197"/>
      <c r="W760" s="197"/>
      <c r="X760" s="197"/>
      <c r="Y760" s="197"/>
      <c r="Z760" s="197"/>
      <c r="AA760" s="197"/>
    </row>
    <row r="761" spans="20:27" s="196" customFormat="1" x14ac:dyDescent="0.25">
      <c r="T761" s="197"/>
      <c r="U761" s="197"/>
      <c r="V761" s="197"/>
      <c r="W761" s="197"/>
      <c r="X761" s="197"/>
      <c r="Y761" s="197"/>
      <c r="Z761" s="197"/>
      <c r="AA761" s="197"/>
    </row>
    <row r="762" spans="20:27" s="196" customFormat="1" x14ac:dyDescent="0.25">
      <c r="T762" s="197"/>
      <c r="U762" s="197"/>
      <c r="V762" s="197"/>
      <c r="W762" s="197"/>
      <c r="X762" s="197"/>
      <c r="Y762" s="197"/>
      <c r="Z762" s="197"/>
      <c r="AA762" s="197"/>
    </row>
    <row r="763" spans="20:27" s="196" customFormat="1" x14ac:dyDescent="0.25">
      <c r="T763" s="197"/>
      <c r="U763" s="197"/>
      <c r="V763" s="197"/>
      <c r="W763" s="197"/>
      <c r="X763" s="197"/>
      <c r="Y763" s="197"/>
      <c r="Z763" s="197"/>
      <c r="AA763" s="197"/>
    </row>
    <row r="764" spans="20:27" s="196" customFormat="1" x14ac:dyDescent="0.25">
      <c r="T764" s="197"/>
      <c r="U764" s="197"/>
      <c r="V764" s="197"/>
      <c r="W764" s="197"/>
      <c r="X764" s="197"/>
      <c r="Y764" s="197"/>
      <c r="Z764" s="197"/>
      <c r="AA764" s="197"/>
    </row>
    <row r="765" spans="20:27" s="196" customFormat="1" x14ac:dyDescent="0.25">
      <c r="T765" s="197"/>
      <c r="U765" s="197"/>
      <c r="V765" s="197"/>
      <c r="W765" s="197"/>
      <c r="X765" s="197"/>
      <c r="Y765" s="197"/>
      <c r="Z765" s="197"/>
      <c r="AA765" s="197"/>
    </row>
    <row r="766" spans="20:27" s="196" customFormat="1" x14ac:dyDescent="0.25">
      <c r="T766" s="197"/>
      <c r="U766" s="197"/>
      <c r="V766" s="197"/>
      <c r="W766" s="197"/>
      <c r="X766" s="197"/>
      <c r="Y766" s="197"/>
      <c r="Z766" s="197"/>
      <c r="AA766" s="197"/>
    </row>
    <row r="767" spans="20:27" s="196" customFormat="1" x14ac:dyDescent="0.25">
      <c r="T767" s="197"/>
      <c r="U767" s="197"/>
      <c r="V767" s="197"/>
      <c r="W767" s="197"/>
      <c r="X767" s="197"/>
      <c r="Y767" s="197"/>
      <c r="Z767" s="197"/>
      <c r="AA767" s="197"/>
    </row>
    <row r="768" spans="20:27" s="196" customFormat="1" x14ac:dyDescent="0.25">
      <c r="T768" s="197"/>
      <c r="U768" s="197"/>
      <c r="V768" s="197"/>
      <c r="W768" s="197"/>
      <c r="X768" s="197"/>
      <c r="Y768" s="197"/>
      <c r="Z768" s="197"/>
      <c r="AA768" s="197"/>
    </row>
    <row r="769" spans="20:27" s="196" customFormat="1" x14ac:dyDescent="0.25">
      <c r="T769" s="197"/>
      <c r="U769" s="197"/>
      <c r="V769" s="197"/>
      <c r="W769" s="197"/>
      <c r="X769" s="197"/>
      <c r="Y769" s="197"/>
      <c r="Z769" s="197"/>
      <c r="AA769" s="197"/>
    </row>
    <row r="770" spans="20:27" s="196" customFormat="1" x14ac:dyDescent="0.25">
      <c r="T770" s="197"/>
      <c r="U770" s="197"/>
      <c r="V770" s="197"/>
      <c r="W770" s="197"/>
      <c r="X770" s="197"/>
      <c r="Y770" s="197"/>
      <c r="Z770" s="197"/>
      <c r="AA770" s="197"/>
    </row>
    <row r="771" spans="20:27" s="196" customFormat="1" x14ac:dyDescent="0.25">
      <c r="T771" s="197"/>
      <c r="U771" s="197"/>
      <c r="V771" s="197"/>
      <c r="W771" s="197"/>
      <c r="X771" s="197"/>
      <c r="Y771" s="197"/>
      <c r="Z771" s="197"/>
      <c r="AA771" s="197"/>
    </row>
    <row r="772" spans="20:27" s="196" customFormat="1" x14ac:dyDescent="0.25">
      <c r="T772" s="197"/>
      <c r="U772" s="197"/>
      <c r="V772" s="197"/>
      <c r="W772" s="197"/>
      <c r="X772" s="197"/>
      <c r="Y772" s="197"/>
      <c r="Z772" s="197"/>
      <c r="AA772" s="197"/>
    </row>
    <row r="773" spans="20:27" s="196" customFormat="1" x14ac:dyDescent="0.25">
      <c r="T773" s="197"/>
      <c r="U773" s="197"/>
      <c r="V773" s="197"/>
      <c r="W773" s="197"/>
      <c r="X773" s="197"/>
      <c r="Y773" s="197"/>
      <c r="Z773" s="197"/>
      <c r="AA773" s="197"/>
    </row>
    <row r="774" spans="20:27" s="196" customFormat="1" x14ac:dyDescent="0.25">
      <c r="T774" s="197"/>
      <c r="U774" s="197"/>
      <c r="V774" s="197"/>
      <c r="W774" s="197"/>
      <c r="X774" s="197"/>
      <c r="Y774" s="197"/>
      <c r="Z774" s="197"/>
      <c r="AA774" s="197"/>
    </row>
    <row r="775" spans="20:27" s="196" customFormat="1" x14ac:dyDescent="0.25">
      <c r="T775" s="197"/>
      <c r="U775" s="197"/>
      <c r="V775" s="197"/>
      <c r="W775" s="197"/>
      <c r="X775" s="197"/>
      <c r="Y775" s="197"/>
      <c r="Z775" s="197"/>
      <c r="AA775" s="197"/>
    </row>
    <row r="776" spans="20:27" s="196" customFormat="1" x14ac:dyDescent="0.25">
      <c r="T776" s="197"/>
      <c r="U776" s="197"/>
      <c r="V776" s="197"/>
      <c r="W776" s="197"/>
      <c r="X776" s="197"/>
      <c r="Y776" s="197"/>
      <c r="Z776" s="197"/>
      <c r="AA776" s="197"/>
    </row>
    <row r="777" spans="20:27" s="196" customFormat="1" x14ac:dyDescent="0.25">
      <c r="T777" s="197"/>
      <c r="U777" s="197"/>
      <c r="V777" s="197"/>
      <c r="W777" s="197"/>
      <c r="X777" s="197"/>
      <c r="Y777" s="197"/>
      <c r="Z777" s="197"/>
      <c r="AA777" s="197"/>
    </row>
    <row r="778" spans="20:27" s="196" customFormat="1" x14ac:dyDescent="0.25">
      <c r="T778" s="197"/>
      <c r="U778" s="197"/>
      <c r="V778" s="197"/>
      <c r="W778" s="197"/>
      <c r="X778" s="197"/>
      <c r="Y778" s="197"/>
      <c r="Z778" s="197"/>
      <c r="AA778" s="197"/>
    </row>
    <row r="779" spans="20:27" s="196" customFormat="1" x14ac:dyDescent="0.25">
      <c r="T779" s="197"/>
      <c r="U779" s="197"/>
      <c r="V779" s="197"/>
      <c r="W779" s="197"/>
      <c r="X779" s="197"/>
      <c r="Y779" s="197"/>
      <c r="Z779" s="197"/>
      <c r="AA779" s="197"/>
    </row>
    <row r="780" spans="20:27" s="196" customFormat="1" x14ac:dyDescent="0.25">
      <c r="T780" s="197"/>
      <c r="U780" s="197"/>
      <c r="V780" s="197"/>
      <c r="W780" s="197"/>
      <c r="X780" s="197"/>
      <c r="Y780" s="197"/>
      <c r="Z780" s="197"/>
      <c r="AA780" s="197"/>
    </row>
    <row r="781" spans="20:27" s="196" customFormat="1" x14ac:dyDescent="0.25">
      <c r="T781" s="197"/>
      <c r="U781" s="197"/>
      <c r="V781" s="197"/>
      <c r="W781" s="197"/>
      <c r="X781" s="197"/>
      <c r="Y781" s="197"/>
      <c r="Z781" s="197"/>
      <c r="AA781" s="197"/>
    </row>
    <row r="782" spans="20:27" s="196" customFormat="1" x14ac:dyDescent="0.25">
      <c r="T782" s="197"/>
      <c r="U782" s="197"/>
      <c r="V782" s="197"/>
      <c r="W782" s="197"/>
      <c r="X782" s="197"/>
      <c r="Y782" s="197"/>
      <c r="Z782" s="197"/>
      <c r="AA782" s="197"/>
    </row>
    <row r="783" spans="20:27" s="196" customFormat="1" x14ac:dyDescent="0.25">
      <c r="T783" s="197"/>
      <c r="U783" s="197"/>
      <c r="V783" s="197"/>
      <c r="W783" s="197"/>
      <c r="X783" s="197"/>
      <c r="Y783" s="197"/>
      <c r="Z783" s="197"/>
      <c r="AA783" s="197"/>
    </row>
    <row r="784" spans="20:27" s="196" customFormat="1" x14ac:dyDescent="0.25">
      <c r="T784" s="197"/>
      <c r="U784" s="197"/>
      <c r="V784" s="197"/>
      <c r="W784" s="197"/>
      <c r="X784" s="197"/>
      <c r="Y784" s="197"/>
      <c r="Z784" s="197"/>
      <c r="AA784" s="197"/>
    </row>
    <row r="785" spans="20:27" s="196" customFormat="1" x14ac:dyDescent="0.25">
      <c r="T785" s="197"/>
      <c r="U785" s="197"/>
      <c r="V785" s="197"/>
      <c r="W785" s="197"/>
      <c r="X785" s="197"/>
      <c r="Y785" s="197"/>
      <c r="Z785" s="197"/>
      <c r="AA785" s="197"/>
    </row>
    <row r="786" spans="20:27" s="196" customFormat="1" x14ac:dyDescent="0.25">
      <c r="T786" s="197"/>
      <c r="U786" s="197"/>
      <c r="V786" s="197"/>
      <c r="W786" s="197"/>
      <c r="X786" s="197"/>
      <c r="Y786" s="197"/>
      <c r="Z786" s="197"/>
      <c r="AA786" s="197"/>
    </row>
    <row r="787" spans="20:27" s="196" customFormat="1" x14ac:dyDescent="0.25">
      <c r="T787" s="197"/>
      <c r="U787" s="197"/>
      <c r="V787" s="197"/>
      <c r="W787" s="197"/>
      <c r="X787" s="197"/>
      <c r="Y787" s="197"/>
      <c r="Z787" s="197"/>
      <c r="AA787" s="197"/>
    </row>
    <row r="788" spans="20:27" s="196" customFormat="1" x14ac:dyDescent="0.25">
      <c r="T788" s="197"/>
      <c r="U788" s="197"/>
      <c r="V788" s="197"/>
      <c r="W788" s="197"/>
      <c r="X788" s="197"/>
      <c r="Y788" s="197"/>
      <c r="Z788" s="197"/>
      <c r="AA788" s="197"/>
    </row>
    <row r="789" spans="20:27" s="196" customFormat="1" x14ac:dyDescent="0.25">
      <c r="T789" s="197"/>
      <c r="U789" s="197"/>
      <c r="V789" s="197"/>
      <c r="W789" s="197"/>
      <c r="X789" s="197"/>
      <c r="Y789" s="197"/>
      <c r="Z789" s="197"/>
      <c r="AA789" s="197"/>
    </row>
    <row r="790" spans="20:27" s="196" customFormat="1" x14ac:dyDescent="0.25">
      <c r="T790" s="197"/>
      <c r="U790" s="197"/>
      <c r="V790" s="197"/>
      <c r="W790" s="197"/>
      <c r="X790" s="197"/>
      <c r="Y790" s="197"/>
      <c r="Z790" s="197"/>
      <c r="AA790" s="197"/>
    </row>
    <row r="791" spans="20:27" s="196" customFormat="1" x14ac:dyDescent="0.25">
      <c r="T791" s="197"/>
      <c r="U791" s="197"/>
      <c r="V791" s="197"/>
      <c r="W791" s="197"/>
      <c r="X791" s="197"/>
      <c r="Y791" s="197"/>
      <c r="Z791" s="197"/>
      <c r="AA791" s="197"/>
    </row>
    <row r="792" spans="20:27" s="196" customFormat="1" x14ac:dyDescent="0.25">
      <c r="T792" s="197"/>
      <c r="U792" s="197"/>
      <c r="V792" s="197"/>
      <c r="W792" s="197"/>
      <c r="X792" s="197"/>
      <c r="Y792" s="197"/>
      <c r="Z792" s="197"/>
      <c r="AA792" s="197"/>
    </row>
    <row r="793" spans="20:27" s="196" customFormat="1" x14ac:dyDescent="0.25">
      <c r="T793" s="197"/>
      <c r="U793" s="197"/>
      <c r="V793" s="197"/>
      <c r="W793" s="197"/>
      <c r="X793" s="197"/>
      <c r="Y793" s="197"/>
      <c r="Z793" s="197"/>
      <c r="AA793" s="197"/>
    </row>
    <row r="794" spans="20:27" s="196" customFormat="1" x14ac:dyDescent="0.25">
      <c r="T794" s="197"/>
      <c r="U794" s="197"/>
      <c r="V794" s="197"/>
      <c r="W794" s="197"/>
      <c r="X794" s="197"/>
      <c r="Y794" s="197"/>
      <c r="Z794" s="197"/>
      <c r="AA794" s="197"/>
    </row>
    <row r="795" spans="20:27" s="196" customFormat="1" x14ac:dyDescent="0.25">
      <c r="T795" s="197"/>
      <c r="U795" s="197"/>
      <c r="V795" s="197"/>
      <c r="W795" s="197"/>
      <c r="X795" s="197"/>
      <c r="Y795" s="197"/>
      <c r="Z795" s="197"/>
      <c r="AA795" s="197"/>
    </row>
    <row r="796" spans="20:27" s="196" customFormat="1" x14ac:dyDescent="0.25">
      <c r="T796" s="197"/>
      <c r="U796" s="197"/>
      <c r="V796" s="197"/>
      <c r="W796" s="197"/>
      <c r="X796" s="197"/>
      <c r="Y796" s="197"/>
      <c r="Z796" s="197"/>
      <c r="AA796" s="197"/>
    </row>
    <row r="797" spans="20:27" s="196" customFormat="1" x14ac:dyDescent="0.25">
      <c r="T797" s="197"/>
      <c r="U797" s="197"/>
      <c r="V797" s="197"/>
      <c r="W797" s="197"/>
      <c r="X797" s="197"/>
      <c r="Y797" s="197"/>
      <c r="Z797" s="197"/>
      <c r="AA797" s="197"/>
    </row>
    <row r="798" spans="20:27" s="196" customFormat="1" x14ac:dyDescent="0.25">
      <c r="T798" s="197"/>
      <c r="U798" s="197"/>
      <c r="V798" s="197"/>
      <c r="W798" s="197"/>
      <c r="X798" s="197"/>
      <c r="Y798" s="197"/>
      <c r="Z798" s="197"/>
      <c r="AA798" s="197"/>
    </row>
    <row r="799" spans="20:27" s="196" customFormat="1" x14ac:dyDescent="0.25">
      <c r="T799" s="197"/>
      <c r="U799" s="197"/>
      <c r="V799" s="197"/>
      <c r="W799" s="197"/>
      <c r="X799" s="197"/>
      <c r="Y799" s="197"/>
      <c r="Z799" s="197"/>
      <c r="AA799" s="197"/>
    </row>
    <row r="800" spans="20:27" s="196" customFormat="1" x14ac:dyDescent="0.25">
      <c r="T800" s="197"/>
      <c r="U800" s="197"/>
      <c r="V800" s="197"/>
      <c r="W800" s="197"/>
      <c r="X800" s="197"/>
      <c r="Y800" s="197"/>
      <c r="Z800" s="197"/>
      <c r="AA800" s="197"/>
    </row>
    <row r="801" spans="20:27" s="196" customFormat="1" x14ac:dyDescent="0.25">
      <c r="T801" s="197"/>
      <c r="U801" s="197"/>
      <c r="V801" s="197"/>
      <c r="W801" s="197"/>
      <c r="X801" s="197"/>
      <c r="Y801" s="197"/>
      <c r="Z801" s="197"/>
      <c r="AA801" s="197"/>
    </row>
    <row r="802" spans="20:27" s="196" customFormat="1" x14ac:dyDescent="0.25">
      <c r="T802" s="197"/>
      <c r="U802" s="197"/>
      <c r="V802" s="197"/>
      <c r="W802" s="197"/>
      <c r="X802" s="197"/>
      <c r="Y802" s="197"/>
      <c r="Z802" s="197"/>
      <c r="AA802" s="197"/>
    </row>
    <row r="803" spans="20:27" s="196" customFormat="1" x14ac:dyDescent="0.25">
      <c r="T803" s="197"/>
      <c r="U803" s="197"/>
      <c r="V803" s="197"/>
      <c r="W803" s="197"/>
      <c r="X803" s="197"/>
      <c r="Y803" s="197"/>
      <c r="Z803" s="197"/>
      <c r="AA803" s="197"/>
    </row>
    <row r="804" spans="20:27" s="196" customFormat="1" x14ac:dyDescent="0.25">
      <c r="T804" s="197"/>
      <c r="U804" s="197"/>
      <c r="V804" s="197"/>
      <c r="W804" s="197"/>
      <c r="X804" s="197"/>
      <c r="Y804" s="197"/>
      <c r="Z804" s="197"/>
      <c r="AA804" s="197"/>
    </row>
    <row r="805" spans="20:27" s="196" customFormat="1" x14ac:dyDescent="0.25">
      <c r="T805" s="197"/>
      <c r="U805" s="197"/>
      <c r="V805" s="197"/>
      <c r="W805" s="197"/>
      <c r="X805" s="197"/>
      <c r="Y805" s="197"/>
      <c r="Z805" s="197"/>
      <c r="AA805" s="197"/>
    </row>
    <row r="806" spans="20:27" s="196" customFormat="1" x14ac:dyDescent="0.25">
      <c r="T806" s="197"/>
      <c r="U806" s="197"/>
      <c r="V806" s="197"/>
      <c r="W806" s="197"/>
      <c r="X806" s="197"/>
      <c r="Y806" s="197"/>
      <c r="Z806" s="197"/>
      <c r="AA806" s="197"/>
    </row>
    <row r="807" spans="20:27" s="196" customFormat="1" x14ac:dyDescent="0.25">
      <c r="T807" s="197"/>
      <c r="U807" s="197"/>
      <c r="V807" s="197"/>
      <c r="W807" s="197"/>
      <c r="X807" s="197"/>
      <c r="Y807" s="197"/>
      <c r="Z807" s="197"/>
      <c r="AA807" s="197"/>
    </row>
    <row r="808" spans="20:27" s="196" customFormat="1" x14ac:dyDescent="0.25">
      <c r="T808" s="197"/>
      <c r="U808" s="197"/>
      <c r="V808" s="197"/>
      <c r="W808" s="197"/>
      <c r="X808" s="197"/>
      <c r="Y808" s="197"/>
      <c r="Z808" s="197"/>
      <c r="AA808" s="197"/>
    </row>
    <row r="809" spans="20:27" s="196" customFormat="1" x14ac:dyDescent="0.25">
      <c r="T809" s="197"/>
      <c r="U809" s="197"/>
      <c r="V809" s="197"/>
      <c r="W809" s="197"/>
      <c r="X809" s="197"/>
      <c r="Y809" s="197"/>
      <c r="Z809" s="197"/>
      <c r="AA809" s="197"/>
    </row>
    <row r="810" spans="20:27" s="196" customFormat="1" x14ac:dyDescent="0.25">
      <c r="T810" s="197"/>
      <c r="U810" s="197"/>
      <c r="V810" s="197"/>
      <c r="W810" s="197"/>
      <c r="X810" s="197"/>
      <c r="Y810" s="197"/>
      <c r="Z810" s="197"/>
      <c r="AA810" s="197"/>
    </row>
    <row r="811" spans="20:27" s="196" customFormat="1" x14ac:dyDescent="0.25">
      <c r="T811" s="197"/>
      <c r="U811" s="197"/>
      <c r="V811" s="197"/>
      <c r="W811" s="197"/>
      <c r="X811" s="197"/>
      <c r="Y811" s="197"/>
      <c r="Z811" s="197"/>
      <c r="AA811" s="197"/>
    </row>
    <row r="812" spans="20:27" s="196" customFormat="1" x14ac:dyDescent="0.25">
      <c r="T812" s="197"/>
      <c r="U812" s="197"/>
      <c r="V812" s="197"/>
      <c r="W812" s="197"/>
      <c r="X812" s="197"/>
      <c r="Y812" s="197"/>
      <c r="Z812" s="197"/>
      <c r="AA812" s="197"/>
    </row>
    <row r="813" spans="20:27" s="196" customFormat="1" x14ac:dyDescent="0.25">
      <c r="T813" s="197"/>
      <c r="U813" s="197"/>
      <c r="V813" s="197"/>
      <c r="W813" s="197"/>
      <c r="X813" s="197"/>
      <c r="Y813" s="197"/>
      <c r="Z813" s="197"/>
      <c r="AA813" s="197"/>
    </row>
    <row r="814" spans="20:27" s="196" customFormat="1" x14ac:dyDescent="0.25">
      <c r="T814" s="197"/>
      <c r="U814" s="197"/>
      <c r="V814" s="197"/>
      <c r="W814" s="197"/>
      <c r="X814" s="197"/>
      <c r="Y814" s="197"/>
      <c r="Z814" s="197"/>
      <c r="AA814" s="197"/>
    </row>
    <row r="815" spans="20:27" s="196" customFormat="1" x14ac:dyDescent="0.25">
      <c r="T815" s="197"/>
      <c r="U815" s="197"/>
      <c r="V815" s="197"/>
      <c r="W815" s="197"/>
      <c r="X815" s="197"/>
      <c r="Y815" s="197"/>
      <c r="Z815" s="197"/>
      <c r="AA815" s="197"/>
    </row>
    <row r="816" spans="20:27" s="196" customFormat="1" x14ac:dyDescent="0.25">
      <c r="T816" s="197"/>
      <c r="U816" s="197"/>
      <c r="V816" s="197"/>
      <c r="W816" s="197"/>
      <c r="X816" s="197"/>
      <c r="Y816" s="197"/>
      <c r="Z816" s="197"/>
      <c r="AA816" s="197"/>
    </row>
    <row r="817" spans="20:27" s="196" customFormat="1" x14ac:dyDescent="0.25">
      <c r="T817" s="197"/>
      <c r="U817" s="197"/>
      <c r="V817" s="197"/>
      <c r="W817" s="197"/>
      <c r="X817" s="197"/>
      <c r="Y817" s="197"/>
      <c r="Z817" s="197"/>
      <c r="AA817" s="197"/>
    </row>
    <row r="818" spans="20:27" s="196" customFormat="1" x14ac:dyDescent="0.25">
      <c r="T818" s="197"/>
      <c r="U818" s="197"/>
      <c r="V818" s="197"/>
      <c r="W818" s="197"/>
      <c r="X818" s="197"/>
      <c r="Y818" s="197"/>
      <c r="Z818" s="197"/>
      <c r="AA818" s="197"/>
    </row>
    <row r="819" spans="20:27" s="196" customFormat="1" x14ac:dyDescent="0.25">
      <c r="T819" s="197"/>
      <c r="U819" s="197"/>
      <c r="V819" s="197"/>
      <c r="W819" s="197"/>
      <c r="X819" s="197"/>
      <c r="Y819" s="197"/>
      <c r="Z819" s="197"/>
      <c r="AA819" s="197"/>
    </row>
    <row r="820" spans="20:27" s="196" customFormat="1" x14ac:dyDescent="0.25">
      <c r="T820" s="197"/>
      <c r="U820" s="197"/>
      <c r="V820" s="197"/>
      <c r="W820" s="197"/>
      <c r="X820" s="197"/>
      <c r="Y820" s="197"/>
      <c r="Z820" s="197"/>
      <c r="AA820" s="197"/>
    </row>
    <row r="821" spans="20:27" s="196" customFormat="1" x14ac:dyDescent="0.25">
      <c r="T821" s="197"/>
      <c r="U821" s="197"/>
      <c r="V821" s="197"/>
      <c r="W821" s="197"/>
      <c r="X821" s="197"/>
      <c r="Y821" s="197"/>
      <c r="Z821" s="197"/>
      <c r="AA821" s="197"/>
    </row>
    <row r="822" spans="20:27" s="196" customFormat="1" x14ac:dyDescent="0.25">
      <c r="T822" s="197"/>
      <c r="U822" s="197"/>
      <c r="V822" s="197"/>
      <c r="W822" s="197"/>
      <c r="X822" s="197"/>
      <c r="Y822" s="197"/>
      <c r="Z822" s="197"/>
      <c r="AA822" s="197"/>
    </row>
    <row r="823" spans="20:27" s="196" customFormat="1" x14ac:dyDescent="0.25">
      <c r="T823" s="197"/>
      <c r="U823" s="197"/>
      <c r="V823" s="197"/>
      <c r="W823" s="197"/>
      <c r="X823" s="197"/>
      <c r="Y823" s="197"/>
      <c r="Z823" s="197"/>
      <c r="AA823" s="197"/>
    </row>
    <row r="824" spans="20:27" s="196" customFormat="1" x14ac:dyDescent="0.25">
      <c r="T824" s="197"/>
      <c r="U824" s="197"/>
      <c r="V824" s="197"/>
      <c r="W824" s="197"/>
      <c r="X824" s="197"/>
      <c r="Y824" s="197"/>
      <c r="Z824" s="197"/>
      <c r="AA824" s="197"/>
    </row>
    <row r="825" spans="20:27" s="196" customFormat="1" x14ac:dyDescent="0.25">
      <c r="T825" s="197"/>
      <c r="U825" s="197"/>
      <c r="V825" s="197"/>
      <c r="W825" s="197"/>
      <c r="X825" s="197"/>
      <c r="Y825" s="197"/>
      <c r="Z825" s="197"/>
      <c r="AA825" s="197"/>
    </row>
    <row r="826" spans="20:27" s="196" customFormat="1" x14ac:dyDescent="0.25">
      <c r="T826" s="197"/>
      <c r="U826" s="197"/>
      <c r="V826" s="197"/>
      <c r="W826" s="197"/>
      <c r="X826" s="197"/>
      <c r="Y826" s="197"/>
      <c r="Z826" s="197"/>
      <c r="AA826" s="197"/>
    </row>
    <row r="827" spans="20:27" s="196" customFormat="1" x14ac:dyDescent="0.25">
      <c r="T827" s="197"/>
      <c r="U827" s="197"/>
      <c r="V827" s="197"/>
      <c r="W827" s="197"/>
      <c r="X827" s="197"/>
      <c r="Y827" s="197"/>
      <c r="Z827" s="197"/>
      <c r="AA827" s="197"/>
    </row>
    <row r="828" spans="20:27" s="196" customFormat="1" x14ac:dyDescent="0.25">
      <c r="T828" s="197"/>
      <c r="U828" s="197"/>
      <c r="V828" s="197"/>
      <c r="W828" s="197"/>
      <c r="X828" s="197"/>
      <c r="Y828" s="197"/>
      <c r="Z828" s="197"/>
      <c r="AA828" s="197"/>
    </row>
    <row r="829" spans="20:27" s="196" customFormat="1" x14ac:dyDescent="0.25">
      <c r="T829" s="197"/>
      <c r="U829" s="197"/>
      <c r="V829" s="197"/>
      <c r="W829" s="197"/>
      <c r="X829" s="197"/>
      <c r="Y829" s="197"/>
      <c r="Z829" s="197"/>
      <c r="AA829" s="197"/>
    </row>
    <row r="830" spans="20:27" s="196" customFormat="1" x14ac:dyDescent="0.25">
      <c r="T830" s="197"/>
      <c r="U830" s="197"/>
      <c r="V830" s="197"/>
      <c r="W830" s="197"/>
      <c r="X830" s="197"/>
      <c r="Y830" s="197"/>
      <c r="Z830" s="197"/>
      <c r="AA830" s="197"/>
    </row>
    <row r="831" spans="20:27" s="196" customFormat="1" x14ac:dyDescent="0.25">
      <c r="T831" s="197"/>
      <c r="U831" s="197"/>
      <c r="V831" s="197"/>
      <c r="W831" s="197"/>
      <c r="X831" s="197"/>
      <c r="Y831" s="197"/>
      <c r="Z831" s="197"/>
      <c r="AA831" s="197"/>
    </row>
    <row r="832" spans="20:27" s="196" customFormat="1" x14ac:dyDescent="0.25">
      <c r="T832" s="197"/>
      <c r="U832" s="197"/>
      <c r="V832" s="197"/>
      <c r="W832" s="197"/>
      <c r="X832" s="197"/>
      <c r="Y832" s="197"/>
      <c r="Z832" s="197"/>
      <c r="AA832" s="197"/>
    </row>
    <row r="833" spans="20:27" s="196" customFormat="1" x14ac:dyDescent="0.25">
      <c r="T833" s="197"/>
      <c r="U833" s="197"/>
      <c r="V833" s="197"/>
      <c r="W833" s="197"/>
      <c r="X833" s="197"/>
      <c r="Y833" s="197"/>
      <c r="Z833" s="197"/>
      <c r="AA833" s="197"/>
    </row>
    <row r="834" spans="20:27" s="196" customFormat="1" x14ac:dyDescent="0.25">
      <c r="T834" s="197"/>
      <c r="U834" s="197"/>
      <c r="V834" s="197"/>
      <c r="W834" s="197"/>
      <c r="X834" s="197"/>
      <c r="Y834" s="197"/>
      <c r="Z834" s="197"/>
      <c r="AA834" s="197"/>
    </row>
    <row r="835" spans="20:27" s="196" customFormat="1" x14ac:dyDescent="0.25">
      <c r="T835" s="197"/>
      <c r="U835" s="197"/>
      <c r="V835" s="197"/>
      <c r="W835" s="197"/>
      <c r="X835" s="197"/>
      <c r="Y835" s="197"/>
      <c r="Z835" s="197"/>
      <c r="AA835" s="197"/>
    </row>
    <row r="836" spans="20:27" s="196" customFormat="1" x14ac:dyDescent="0.25">
      <c r="T836" s="197"/>
      <c r="U836" s="197"/>
      <c r="V836" s="197"/>
      <c r="W836" s="197"/>
      <c r="X836" s="197"/>
      <c r="Y836" s="197"/>
      <c r="Z836" s="197"/>
      <c r="AA836" s="197"/>
    </row>
    <row r="837" spans="20:27" s="196" customFormat="1" x14ac:dyDescent="0.25">
      <c r="T837" s="197"/>
      <c r="U837" s="197"/>
      <c r="V837" s="197"/>
      <c r="W837" s="197"/>
      <c r="X837" s="197"/>
      <c r="Y837" s="197"/>
      <c r="Z837" s="197"/>
      <c r="AA837" s="197"/>
    </row>
    <row r="838" spans="20:27" s="196" customFormat="1" x14ac:dyDescent="0.25">
      <c r="T838" s="197"/>
      <c r="U838" s="197"/>
      <c r="V838" s="197"/>
      <c r="W838" s="197"/>
      <c r="X838" s="197"/>
      <c r="Y838" s="197"/>
      <c r="Z838" s="197"/>
      <c r="AA838" s="197"/>
    </row>
    <row r="839" spans="20:27" s="196" customFormat="1" x14ac:dyDescent="0.25">
      <c r="T839" s="197"/>
      <c r="U839" s="197"/>
      <c r="V839" s="197"/>
      <c r="W839" s="197"/>
      <c r="X839" s="197"/>
      <c r="Y839" s="197"/>
      <c r="Z839" s="197"/>
      <c r="AA839" s="197"/>
    </row>
    <row r="840" spans="20:27" s="196" customFormat="1" x14ac:dyDescent="0.25">
      <c r="T840" s="197"/>
      <c r="U840" s="197"/>
      <c r="V840" s="197"/>
      <c r="W840" s="197"/>
      <c r="X840" s="197"/>
      <c r="Y840" s="197"/>
      <c r="Z840" s="197"/>
      <c r="AA840" s="197"/>
    </row>
    <row r="841" spans="20:27" s="196" customFormat="1" x14ac:dyDescent="0.25">
      <c r="T841" s="197"/>
      <c r="U841" s="197"/>
      <c r="V841" s="197"/>
      <c r="W841" s="197"/>
      <c r="X841" s="197"/>
      <c r="Y841" s="197"/>
      <c r="Z841" s="197"/>
      <c r="AA841" s="197"/>
    </row>
    <row r="842" spans="20:27" s="196" customFormat="1" x14ac:dyDescent="0.25">
      <c r="T842" s="197"/>
      <c r="U842" s="197"/>
      <c r="V842" s="197"/>
      <c r="W842" s="197"/>
      <c r="X842" s="197"/>
      <c r="Y842" s="197"/>
      <c r="Z842" s="197"/>
      <c r="AA842" s="197"/>
    </row>
    <row r="843" spans="20:27" s="196" customFormat="1" x14ac:dyDescent="0.25">
      <c r="T843" s="197"/>
      <c r="U843" s="197"/>
      <c r="V843" s="197"/>
      <c r="W843" s="197"/>
      <c r="X843" s="197"/>
      <c r="Y843" s="197"/>
      <c r="Z843" s="197"/>
      <c r="AA843" s="197"/>
    </row>
    <row r="844" spans="20:27" s="196" customFormat="1" x14ac:dyDescent="0.25">
      <c r="T844" s="197"/>
      <c r="U844" s="197"/>
      <c r="V844" s="197"/>
      <c r="W844" s="197"/>
      <c r="X844" s="197"/>
      <c r="Y844" s="197"/>
      <c r="Z844" s="197"/>
      <c r="AA844" s="197"/>
    </row>
    <row r="845" spans="20:27" s="196" customFormat="1" x14ac:dyDescent="0.25">
      <c r="T845" s="197"/>
      <c r="U845" s="197"/>
      <c r="V845" s="197"/>
      <c r="W845" s="197"/>
      <c r="X845" s="197"/>
      <c r="Y845" s="197"/>
      <c r="Z845" s="197"/>
      <c r="AA845" s="197"/>
    </row>
    <row r="846" spans="20:27" s="196" customFormat="1" x14ac:dyDescent="0.25">
      <c r="T846" s="197"/>
      <c r="U846" s="197"/>
      <c r="V846" s="197"/>
      <c r="W846" s="197"/>
      <c r="X846" s="197"/>
      <c r="Y846" s="197"/>
      <c r="Z846" s="197"/>
      <c r="AA846" s="197"/>
    </row>
    <row r="847" spans="20:27" s="196" customFormat="1" x14ac:dyDescent="0.25">
      <c r="T847" s="197"/>
      <c r="U847" s="197"/>
      <c r="V847" s="197"/>
      <c r="W847" s="197"/>
      <c r="X847" s="197"/>
      <c r="Y847" s="197"/>
      <c r="Z847" s="197"/>
      <c r="AA847" s="197"/>
    </row>
    <row r="848" spans="20:27" s="196" customFormat="1" x14ac:dyDescent="0.25">
      <c r="T848" s="197"/>
      <c r="U848" s="197"/>
      <c r="V848" s="197"/>
      <c r="W848" s="197"/>
      <c r="X848" s="197"/>
      <c r="Y848" s="197"/>
      <c r="Z848" s="197"/>
      <c r="AA848" s="197"/>
    </row>
    <row r="849" spans="20:27" s="196" customFormat="1" x14ac:dyDescent="0.25">
      <c r="T849" s="197"/>
      <c r="U849" s="197"/>
      <c r="V849" s="197"/>
      <c r="W849" s="197"/>
      <c r="X849" s="197"/>
      <c r="Y849" s="197"/>
      <c r="Z849" s="197"/>
      <c r="AA849" s="197"/>
    </row>
    <row r="850" spans="20:27" s="196" customFormat="1" x14ac:dyDescent="0.25">
      <c r="T850" s="197"/>
      <c r="U850" s="197"/>
      <c r="V850" s="197"/>
      <c r="W850" s="197"/>
      <c r="X850" s="197"/>
      <c r="Y850" s="197"/>
      <c r="Z850" s="197"/>
      <c r="AA850" s="197"/>
    </row>
    <row r="851" spans="20:27" s="196" customFormat="1" x14ac:dyDescent="0.25">
      <c r="T851" s="197"/>
      <c r="U851" s="197"/>
      <c r="V851" s="197"/>
      <c r="W851" s="197"/>
      <c r="X851" s="197"/>
      <c r="Y851" s="197"/>
      <c r="Z851" s="197"/>
      <c r="AA851" s="197"/>
    </row>
    <row r="852" spans="20:27" s="196" customFormat="1" x14ac:dyDescent="0.25">
      <c r="T852" s="197"/>
      <c r="U852" s="197"/>
      <c r="V852" s="197"/>
      <c r="W852" s="197"/>
      <c r="X852" s="197"/>
      <c r="Y852" s="197"/>
      <c r="Z852" s="197"/>
      <c r="AA852" s="197"/>
    </row>
    <row r="853" spans="20:27" s="196" customFormat="1" x14ac:dyDescent="0.25">
      <c r="T853" s="197"/>
      <c r="U853" s="197"/>
      <c r="V853" s="197"/>
      <c r="W853" s="197"/>
      <c r="X853" s="197"/>
      <c r="Y853" s="197"/>
      <c r="Z853" s="197"/>
      <c r="AA853" s="197"/>
    </row>
    <row r="854" spans="20:27" s="196" customFormat="1" x14ac:dyDescent="0.25">
      <c r="T854" s="197"/>
      <c r="U854" s="197"/>
      <c r="V854" s="197"/>
      <c r="W854" s="197"/>
      <c r="X854" s="197"/>
      <c r="Y854" s="197"/>
      <c r="Z854" s="197"/>
      <c r="AA854" s="197"/>
    </row>
    <row r="855" spans="20:27" s="196" customFormat="1" x14ac:dyDescent="0.25">
      <c r="T855" s="197"/>
      <c r="U855" s="197"/>
      <c r="V855" s="197"/>
      <c r="W855" s="197"/>
      <c r="X855" s="197"/>
      <c r="Y855" s="197"/>
      <c r="Z855" s="197"/>
      <c r="AA855" s="197"/>
    </row>
    <row r="856" spans="20:27" s="196" customFormat="1" x14ac:dyDescent="0.25">
      <c r="T856" s="197"/>
      <c r="U856" s="197"/>
      <c r="V856" s="197"/>
      <c r="W856" s="197"/>
      <c r="X856" s="197"/>
      <c r="Y856" s="197"/>
      <c r="Z856" s="197"/>
      <c r="AA856" s="197"/>
    </row>
    <row r="857" spans="20:27" s="196" customFormat="1" x14ac:dyDescent="0.25">
      <c r="T857" s="197"/>
      <c r="U857" s="197"/>
      <c r="V857" s="197"/>
      <c r="W857" s="197"/>
      <c r="X857" s="197"/>
      <c r="Y857" s="197"/>
      <c r="Z857" s="197"/>
      <c r="AA857" s="197"/>
    </row>
    <row r="858" spans="20:27" s="196" customFormat="1" x14ac:dyDescent="0.25">
      <c r="T858" s="197"/>
      <c r="U858" s="197"/>
      <c r="V858" s="197"/>
      <c r="W858" s="197"/>
      <c r="X858" s="197"/>
      <c r="Y858" s="197"/>
      <c r="Z858" s="197"/>
      <c r="AA858" s="197"/>
    </row>
    <row r="859" spans="20:27" s="196" customFormat="1" x14ac:dyDescent="0.25">
      <c r="T859" s="197"/>
      <c r="U859" s="197"/>
      <c r="V859" s="197"/>
      <c r="W859" s="197"/>
      <c r="X859" s="197"/>
      <c r="Y859" s="197"/>
      <c r="Z859" s="197"/>
      <c r="AA859" s="197"/>
    </row>
    <row r="860" spans="20:27" s="196" customFormat="1" x14ac:dyDescent="0.25">
      <c r="T860" s="197"/>
      <c r="U860" s="197"/>
      <c r="V860" s="197"/>
      <c r="W860" s="197"/>
      <c r="X860" s="197"/>
      <c r="Y860" s="197"/>
      <c r="Z860" s="197"/>
      <c r="AA860" s="197"/>
    </row>
    <row r="861" spans="20:27" s="196" customFormat="1" x14ac:dyDescent="0.25">
      <c r="T861" s="197"/>
      <c r="U861" s="197"/>
      <c r="V861" s="197"/>
      <c r="W861" s="197"/>
      <c r="X861" s="197"/>
      <c r="Y861" s="197"/>
      <c r="Z861" s="197"/>
      <c r="AA861" s="197"/>
    </row>
    <row r="862" spans="20:27" s="196" customFormat="1" x14ac:dyDescent="0.25">
      <c r="T862" s="197"/>
      <c r="U862" s="197"/>
      <c r="V862" s="197"/>
      <c r="W862" s="197"/>
      <c r="X862" s="197"/>
      <c r="Y862" s="197"/>
      <c r="Z862" s="197"/>
      <c r="AA862" s="197"/>
    </row>
    <row r="863" spans="20:27" s="196" customFormat="1" x14ac:dyDescent="0.25">
      <c r="T863" s="197"/>
      <c r="U863" s="197"/>
      <c r="V863" s="197"/>
      <c r="W863" s="197"/>
      <c r="X863" s="197"/>
      <c r="Y863" s="197"/>
      <c r="Z863" s="197"/>
      <c r="AA863" s="197"/>
    </row>
    <row r="864" spans="20:27" s="196" customFormat="1" x14ac:dyDescent="0.25">
      <c r="T864" s="197"/>
      <c r="U864" s="197"/>
      <c r="V864" s="197"/>
      <c r="W864" s="197"/>
      <c r="X864" s="197"/>
      <c r="Y864" s="197"/>
      <c r="Z864" s="197"/>
      <c r="AA864" s="197"/>
    </row>
    <row r="865" spans="20:27" s="196" customFormat="1" x14ac:dyDescent="0.25">
      <c r="T865" s="197"/>
      <c r="U865" s="197"/>
      <c r="V865" s="197"/>
      <c r="W865" s="197"/>
      <c r="X865" s="197"/>
      <c r="Y865" s="197"/>
      <c r="Z865" s="197"/>
      <c r="AA865" s="197"/>
    </row>
    <row r="866" spans="20:27" s="196" customFormat="1" x14ac:dyDescent="0.25">
      <c r="T866" s="197"/>
      <c r="U866" s="197"/>
      <c r="V866" s="197"/>
      <c r="W866" s="197"/>
      <c r="X866" s="197"/>
      <c r="Y866" s="197"/>
      <c r="Z866" s="197"/>
      <c r="AA866" s="197"/>
    </row>
    <row r="867" spans="20:27" s="196" customFormat="1" x14ac:dyDescent="0.25">
      <c r="T867" s="197"/>
      <c r="U867" s="197"/>
      <c r="V867" s="197"/>
      <c r="W867" s="197"/>
      <c r="X867" s="197"/>
      <c r="Y867" s="197"/>
      <c r="Z867" s="197"/>
      <c r="AA867" s="197"/>
    </row>
    <row r="868" spans="20:27" s="196" customFormat="1" x14ac:dyDescent="0.25">
      <c r="T868" s="197"/>
      <c r="U868" s="197"/>
      <c r="V868" s="197"/>
      <c r="W868" s="197"/>
      <c r="X868" s="197"/>
      <c r="Y868" s="197"/>
      <c r="Z868" s="197"/>
      <c r="AA868" s="197"/>
    </row>
    <row r="869" spans="20:27" s="196" customFormat="1" x14ac:dyDescent="0.25">
      <c r="T869" s="197"/>
      <c r="U869" s="197"/>
      <c r="V869" s="197"/>
      <c r="W869" s="197"/>
      <c r="X869" s="197"/>
      <c r="Y869" s="197"/>
      <c r="Z869" s="197"/>
      <c r="AA869" s="197"/>
    </row>
    <row r="870" spans="20:27" s="196" customFormat="1" x14ac:dyDescent="0.25">
      <c r="T870" s="197"/>
      <c r="U870" s="197"/>
      <c r="V870" s="197"/>
      <c r="W870" s="197"/>
      <c r="X870" s="197"/>
      <c r="Y870" s="197"/>
      <c r="Z870" s="197"/>
      <c r="AA870" s="197"/>
    </row>
    <row r="871" spans="20:27" s="196" customFormat="1" x14ac:dyDescent="0.25">
      <c r="T871" s="197"/>
      <c r="U871" s="197"/>
      <c r="V871" s="197"/>
      <c r="W871" s="197"/>
      <c r="X871" s="197"/>
      <c r="Y871" s="197"/>
      <c r="Z871" s="197"/>
      <c r="AA871" s="197"/>
    </row>
    <row r="872" spans="20:27" s="196" customFormat="1" x14ac:dyDescent="0.25">
      <c r="T872" s="197"/>
      <c r="U872" s="197"/>
      <c r="V872" s="197"/>
      <c r="W872" s="197"/>
      <c r="X872" s="197"/>
      <c r="Y872" s="197"/>
      <c r="Z872" s="197"/>
      <c r="AA872" s="197"/>
    </row>
    <row r="873" spans="20:27" s="196" customFormat="1" x14ac:dyDescent="0.25">
      <c r="T873" s="197"/>
      <c r="U873" s="197"/>
      <c r="V873" s="197"/>
      <c r="W873" s="197"/>
      <c r="X873" s="197"/>
      <c r="Y873" s="197"/>
      <c r="Z873" s="197"/>
      <c r="AA873" s="197"/>
    </row>
    <row r="874" spans="20:27" s="196" customFormat="1" x14ac:dyDescent="0.25">
      <c r="T874" s="197"/>
      <c r="U874" s="197"/>
      <c r="V874" s="197"/>
      <c r="W874" s="197"/>
      <c r="X874" s="197"/>
      <c r="Y874" s="197"/>
      <c r="Z874" s="197"/>
      <c r="AA874" s="197"/>
    </row>
    <row r="875" spans="20:27" s="196" customFormat="1" x14ac:dyDescent="0.25">
      <c r="T875" s="197"/>
      <c r="U875" s="197"/>
      <c r="V875" s="197"/>
      <c r="W875" s="197"/>
      <c r="X875" s="197"/>
      <c r="Y875" s="197"/>
      <c r="Z875" s="197"/>
      <c r="AA875" s="197"/>
    </row>
    <row r="876" spans="20:27" s="196" customFormat="1" x14ac:dyDescent="0.25">
      <c r="T876" s="197"/>
      <c r="U876" s="197"/>
      <c r="V876" s="197"/>
      <c r="W876" s="197"/>
      <c r="X876" s="197"/>
      <c r="Y876" s="197"/>
      <c r="Z876" s="197"/>
      <c r="AA876" s="197"/>
    </row>
    <row r="877" spans="20:27" s="196" customFormat="1" x14ac:dyDescent="0.25">
      <c r="T877" s="197"/>
      <c r="U877" s="197"/>
      <c r="V877" s="197"/>
      <c r="W877" s="197"/>
      <c r="X877" s="197"/>
      <c r="Y877" s="197"/>
      <c r="Z877" s="197"/>
      <c r="AA877" s="197"/>
    </row>
    <row r="878" spans="20:27" s="196" customFormat="1" x14ac:dyDescent="0.25">
      <c r="T878" s="197"/>
      <c r="U878" s="197"/>
      <c r="V878" s="197"/>
      <c r="W878" s="197"/>
      <c r="X878" s="197"/>
      <c r="Y878" s="197"/>
      <c r="Z878" s="197"/>
      <c r="AA878" s="197"/>
    </row>
    <row r="879" spans="20:27" s="196" customFormat="1" x14ac:dyDescent="0.25">
      <c r="T879" s="197"/>
      <c r="U879" s="197"/>
      <c r="V879" s="197"/>
      <c r="W879" s="197"/>
      <c r="X879" s="197"/>
      <c r="Y879" s="197"/>
      <c r="Z879" s="197"/>
      <c r="AA879" s="197"/>
    </row>
    <row r="880" spans="20:27" s="196" customFormat="1" x14ac:dyDescent="0.25">
      <c r="T880" s="197"/>
      <c r="U880" s="197"/>
      <c r="V880" s="197"/>
      <c r="W880" s="197"/>
      <c r="X880" s="197"/>
      <c r="Y880" s="197"/>
      <c r="Z880" s="197"/>
      <c r="AA880" s="197"/>
    </row>
    <row r="881" spans="20:27" s="196" customFormat="1" x14ac:dyDescent="0.25">
      <c r="T881" s="197"/>
      <c r="U881" s="197"/>
      <c r="V881" s="197"/>
      <c r="W881" s="197"/>
      <c r="X881" s="197"/>
      <c r="Y881" s="197"/>
      <c r="Z881" s="197"/>
      <c r="AA881" s="197"/>
    </row>
    <row r="882" spans="20:27" s="196" customFormat="1" x14ac:dyDescent="0.25">
      <c r="T882" s="197"/>
      <c r="U882" s="197"/>
      <c r="V882" s="197"/>
      <c r="W882" s="197"/>
      <c r="X882" s="197"/>
      <c r="Y882" s="197"/>
      <c r="Z882" s="197"/>
      <c r="AA882" s="197"/>
    </row>
    <row r="883" spans="20:27" s="196" customFormat="1" x14ac:dyDescent="0.25">
      <c r="T883" s="197"/>
      <c r="U883" s="197"/>
      <c r="V883" s="197"/>
      <c r="W883" s="197"/>
      <c r="X883" s="197"/>
      <c r="Y883" s="197"/>
      <c r="Z883" s="197"/>
      <c r="AA883" s="197"/>
    </row>
    <row r="884" spans="20:27" s="196" customFormat="1" x14ac:dyDescent="0.25">
      <c r="T884" s="197"/>
      <c r="U884" s="197"/>
      <c r="V884" s="197"/>
      <c r="W884" s="197"/>
      <c r="X884" s="197"/>
      <c r="Y884" s="197"/>
      <c r="Z884" s="197"/>
      <c r="AA884" s="197"/>
    </row>
    <row r="885" spans="20:27" s="196" customFormat="1" x14ac:dyDescent="0.25">
      <c r="T885" s="197"/>
      <c r="U885" s="197"/>
      <c r="V885" s="197"/>
      <c r="W885" s="197"/>
      <c r="X885" s="197"/>
      <c r="Y885" s="197"/>
      <c r="Z885" s="197"/>
      <c r="AA885" s="197"/>
    </row>
    <row r="886" spans="20:27" s="196" customFormat="1" x14ac:dyDescent="0.25">
      <c r="T886" s="197"/>
      <c r="U886" s="197"/>
      <c r="V886" s="197"/>
      <c r="W886" s="197"/>
      <c r="X886" s="197"/>
      <c r="Y886" s="197"/>
      <c r="Z886" s="197"/>
      <c r="AA886" s="197"/>
    </row>
    <row r="887" spans="20:27" s="196" customFormat="1" x14ac:dyDescent="0.25">
      <c r="T887" s="197"/>
      <c r="U887" s="197"/>
      <c r="V887" s="197"/>
      <c r="W887" s="197"/>
      <c r="X887" s="197"/>
      <c r="Y887" s="197"/>
      <c r="Z887" s="197"/>
      <c r="AA887" s="197"/>
    </row>
    <row r="888" spans="20:27" s="196" customFormat="1" x14ac:dyDescent="0.25">
      <c r="T888" s="197"/>
      <c r="U888" s="197"/>
      <c r="V888" s="197"/>
      <c r="W888" s="197"/>
      <c r="X888" s="197"/>
      <c r="Y888" s="197"/>
      <c r="Z888" s="197"/>
      <c r="AA888" s="197"/>
    </row>
    <row r="889" spans="20:27" s="196" customFormat="1" x14ac:dyDescent="0.25">
      <c r="T889" s="197"/>
      <c r="U889" s="197"/>
      <c r="V889" s="197"/>
      <c r="W889" s="197"/>
      <c r="X889" s="197"/>
      <c r="Y889" s="197"/>
      <c r="Z889" s="197"/>
      <c r="AA889" s="197"/>
    </row>
    <row r="890" spans="20:27" s="196" customFormat="1" x14ac:dyDescent="0.25">
      <c r="T890" s="197"/>
      <c r="U890" s="197"/>
      <c r="V890" s="197"/>
      <c r="W890" s="197"/>
      <c r="X890" s="197"/>
      <c r="Y890" s="197"/>
      <c r="Z890" s="197"/>
      <c r="AA890" s="197"/>
    </row>
    <row r="891" spans="20:27" s="196" customFormat="1" x14ac:dyDescent="0.25">
      <c r="T891" s="197"/>
      <c r="U891" s="197"/>
      <c r="V891" s="197"/>
      <c r="W891" s="197"/>
      <c r="X891" s="197"/>
      <c r="Y891" s="197"/>
      <c r="Z891" s="197"/>
      <c r="AA891" s="197"/>
    </row>
    <row r="892" spans="20:27" s="196" customFormat="1" x14ac:dyDescent="0.25">
      <c r="T892" s="197"/>
      <c r="U892" s="197"/>
      <c r="V892" s="197"/>
      <c r="W892" s="197"/>
      <c r="X892" s="197"/>
      <c r="Y892" s="197"/>
      <c r="Z892" s="197"/>
      <c r="AA892" s="197"/>
    </row>
    <row r="893" spans="20:27" s="196" customFormat="1" x14ac:dyDescent="0.25">
      <c r="T893" s="197"/>
      <c r="U893" s="197"/>
      <c r="V893" s="197"/>
      <c r="W893" s="197"/>
      <c r="X893" s="197"/>
      <c r="Y893" s="197"/>
      <c r="Z893" s="197"/>
      <c r="AA893" s="197"/>
    </row>
    <row r="894" spans="20:27" s="196" customFormat="1" x14ac:dyDescent="0.25">
      <c r="T894" s="197"/>
      <c r="U894" s="197"/>
      <c r="V894" s="197"/>
      <c r="W894" s="197"/>
      <c r="X894" s="197"/>
      <c r="Y894" s="197"/>
      <c r="Z894" s="197"/>
      <c r="AA894" s="197"/>
    </row>
    <row r="895" spans="20:27" s="196" customFormat="1" x14ac:dyDescent="0.25">
      <c r="T895" s="197"/>
      <c r="U895" s="197"/>
      <c r="V895" s="197"/>
      <c r="W895" s="197"/>
      <c r="X895" s="197"/>
      <c r="Y895" s="197"/>
      <c r="Z895" s="197"/>
      <c r="AA895" s="197"/>
    </row>
    <row r="896" spans="20:27" s="196" customFormat="1" x14ac:dyDescent="0.25">
      <c r="T896" s="197"/>
      <c r="U896" s="197"/>
      <c r="V896" s="197"/>
      <c r="W896" s="197"/>
      <c r="X896" s="197"/>
      <c r="Y896" s="197"/>
      <c r="Z896" s="197"/>
      <c r="AA896" s="197"/>
    </row>
    <row r="897" spans="20:27" s="196" customFormat="1" x14ac:dyDescent="0.25">
      <c r="T897" s="197"/>
      <c r="U897" s="197"/>
      <c r="V897" s="197"/>
      <c r="W897" s="197"/>
      <c r="X897" s="197"/>
      <c r="Y897" s="197"/>
      <c r="Z897" s="197"/>
      <c r="AA897" s="197"/>
    </row>
    <row r="898" spans="20:27" s="196" customFormat="1" x14ac:dyDescent="0.25">
      <c r="T898" s="197"/>
      <c r="U898" s="197"/>
      <c r="V898" s="197"/>
      <c r="W898" s="197"/>
      <c r="X898" s="197"/>
      <c r="Y898" s="197"/>
      <c r="Z898" s="197"/>
      <c r="AA898" s="197"/>
    </row>
    <row r="899" spans="20:27" s="196" customFormat="1" x14ac:dyDescent="0.25">
      <c r="T899" s="197"/>
      <c r="U899" s="197"/>
      <c r="V899" s="197"/>
      <c r="W899" s="197"/>
      <c r="X899" s="197"/>
      <c r="Y899" s="197"/>
      <c r="Z899" s="197"/>
      <c r="AA899" s="197"/>
    </row>
    <row r="900" spans="20:27" s="196" customFormat="1" x14ac:dyDescent="0.25">
      <c r="T900" s="197"/>
      <c r="U900" s="197"/>
      <c r="V900" s="197"/>
      <c r="W900" s="197"/>
      <c r="X900" s="197"/>
      <c r="Y900" s="197"/>
      <c r="Z900" s="197"/>
      <c r="AA900" s="197"/>
    </row>
    <row r="901" spans="20:27" s="196" customFormat="1" x14ac:dyDescent="0.25">
      <c r="T901" s="197"/>
      <c r="U901" s="197"/>
      <c r="V901" s="197"/>
      <c r="W901" s="197"/>
      <c r="X901" s="197"/>
      <c r="Y901" s="197"/>
      <c r="Z901" s="197"/>
      <c r="AA901" s="197"/>
    </row>
    <row r="902" spans="20:27" s="196" customFormat="1" x14ac:dyDescent="0.25">
      <c r="T902" s="197"/>
      <c r="U902" s="197"/>
      <c r="V902" s="197"/>
      <c r="W902" s="197"/>
      <c r="X902" s="197"/>
      <c r="Y902" s="197"/>
      <c r="Z902" s="197"/>
      <c r="AA902" s="197"/>
    </row>
    <row r="903" spans="20:27" s="196" customFormat="1" x14ac:dyDescent="0.25">
      <c r="T903" s="197"/>
      <c r="U903" s="197"/>
      <c r="V903" s="197"/>
      <c r="W903" s="197"/>
      <c r="X903" s="197"/>
      <c r="Y903" s="197"/>
      <c r="Z903" s="197"/>
      <c r="AA903" s="197"/>
    </row>
    <row r="904" spans="20:27" s="196" customFormat="1" x14ac:dyDescent="0.25">
      <c r="T904" s="197"/>
      <c r="U904" s="197"/>
      <c r="V904" s="197"/>
      <c r="W904" s="197"/>
      <c r="X904" s="197"/>
      <c r="Y904" s="197"/>
      <c r="Z904" s="197"/>
      <c r="AA904" s="197"/>
    </row>
    <row r="905" spans="20:27" s="196" customFormat="1" x14ac:dyDescent="0.25">
      <c r="T905" s="197"/>
      <c r="U905" s="197"/>
      <c r="V905" s="197"/>
      <c r="W905" s="197"/>
      <c r="X905" s="197"/>
      <c r="Y905" s="197"/>
      <c r="Z905" s="197"/>
      <c r="AA905" s="197"/>
    </row>
    <row r="906" spans="20:27" s="196" customFormat="1" x14ac:dyDescent="0.25">
      <c r="T906" s="197"/>
      <c r="U906" s="197"/>
      <c r="V906" s="197"/>
      <c r="W906" s="197"/>
      <c r="X906" s="197"/>
      <c r="Y906" s="197"/>
      <c r="Z906" s="197"/>
      <c r="AA906" s="197"/>
    </row>
    <row r="907" spans="20:27" s="196" customFormat="1" x14ac:dyDescent="0.25">
      <c r="T907" s="197"/>
      <c r="U907" s="197"/>
      <c r="V907" s="197"/>
      <c r="W907" s="197"/>
      <c r="X907" s="197"/>
      <c r="Y907" s="197"/>
      <c r="Z907" s="197"/>
      <c r="AA907" s="197"/>
    </row>
    <row r="908" spans="20:27" s="196" customFormat="1" x14ac:dyDescent="0.25">
      <c r="T908" s="197"/>
      <c r="U908" s="197"/>
      <c r="V908" s="197"/>
      <c r="W908" s="197"/>
      <c r="X908" s="197"/>
      <c r="Y908" s="197"/>
      <c r="Z908" s="197"/>
      <c r="AA908" s="197"/>
    </row>
    <row r="909" spans="20:27" s="196" customFormat="1" x14ac:dyDescent="0.25">
      <c r="T909" s="197"/>
      <c r="U909" s="197"/>
      <c r="V909" s="197"/>
      <c r="W909" s="197"/>
      <c r="X909" s="197"/>
      <c r="Y909" s="197"/>
      <c r="Z909" s="197"/>
      <c r="AA909" s="197"/>
    </row>
    <row r="910" spans="20:27" s="196" customFormat="1" x14ac:dyDescent="0.25">
      <c r="T910" s="197"/>
      <c r="U910" s="197"/>
      <c r="V910" s="197"/>
      <c r="W910" s="197"/>
      <c r="X910" s="197"/>
      <c r="Y910" s="197"/>
      <c r="Z910" s="197"/>
      <c r="AA910" s="197"/>
    </row>
    <row r="911" spans="20:27" s="196" customFormat="1" x14ac:dyDescent="0.25">
      <c r="T911" s="197"/>
      <c r="U911" s="197"/>
      <c r="V911" s="197"/>
      <c r="W911" s="197"/>
      <c r="X911" s="197"/>
      <c r="Y911" s="197"/>
      <c r="Z911" s="197"/>
      <c r="AA911" s="197"/>
    </row>
    <row r="912" spans="20:27" s="196" customFormat="1" x14ac:dyDescent="0.25">
      <c r="T912" s="197"/>
      <c r="U912" s="197"/>
      <c r="V912" s="197"/>
      <c r="W912" s="197"/>
      <c r="X912" s="197"/>
      <c r="Y912" s="197"/>
      <c r="Z912" s="197"/>
      <c r="AA912" s="197"/>
    </row>
    <row r="913" spans="20:27" s="196" customFormat="1" x14ac:dyDescent="0.25">
      <c r="T913" s="197"/>
      <c r="U913" s="197"/>
      <c r="V913" s="197"/>
      <c r="W913" s="197"/>
      <c r="X913" s="197"/>
      <c r="Y913" s="197"/>
      <c r="Z913" s="197"/>
      <c r="AA913" s="197"/>
    </row>
    <row r="914" spans="20:27" s="196" customFormat="1" x14ac:dyDescent="0.25">
      <c r="T914" s="197"/>
      <c r="U914" s="197"/>
      <c r="V914" s="197"/>
      <c r="W914" s="197"/>
      <c r="X914" s="197"/>
      <c r="Y914" s="197"/>
      <c r="Z914" s="197"/>
      <c r="AA914" s="197"/>
    </row>
    <row r="915" spans="20:27" s="196" customFormat="1" x14ac:dyDescent="0.25">
      <c r="T915" s="197"/>
      <c r="U915" s="197"/>
      <c r="V915" s="197"/>
      <c r="W915" s="197"/>
      <c r="X915" s="197"/>
      <c r="Y915" s="197"/>
      <c r="Z915" s="197"/>
      <c r="AA915" s="197"/>
    </row>
    <row r="916" spans="20:27" s="196" customFormat="1" x14ac:dyDescent="0.25">
      <c r="T916" s="197"/>
      <c r="U916" s="197"/>
      <c r="V916" s="197"/>
      <c r="W916" s="197"/>
      <c r="X916" s="197"/>
      <c r="Y916" s="197"/>
      <c r="Z916" s="197"/>
      <c r="AA916" s="197"/>
    </row>
    <row r="917" spans="20:27" s="196" customFormat="1" x14ac:dyDescent="0.25">
      <c r="T917" s="197"/>
      <c r="U917" s="197"/>
      <c r="V917" s="197"/>
      <c r="W917" s="197"/>
      <c r="X917" s="197"/>
      <c r="Y917" s="197"/>
      <c r="Z917" s="197"/>
      <c r="AA917" s="197"/>
    </row>
    <row r="918" spans="20:27" s="196" customFormat="1" x14ac:dyDescent="0.25">
      <c r="T918" s="197"/>
      <c r="U918" s="197"/>
      <c r="V918" s="197"/>
      <c r="W918" s="197"/>
      <c r="X918" s="197"/>
      <c r="Y918" s="197"/>
      <c r="Z918" s="197"/>
      <c r="AA918" s="197"/>
    </row>
    <row r="919" spans="20:27" s="196" customFormat="1" x14ac:dyDescent="0.25">
      <c r="T919" s="197"/>
      <c r="U919" s="197"/>
      <c r="V919" s="197"/>
      <c r="W919" s="197"/>
      <c r="X919" s="197"/>
      <c r="Y919" s="197"/>
      <c r="Z919" s="197"/>
      <c r="AA919" s="197"/>
    </row>
    <row r="920" spans="20:27" s="196" customFormat="1" x14ac:dyDescent="0.25">
      <c r="T920" s="197"/>
      <c r="U920" s="197"/>
      <c r="V920" s="197"/>
      <c r="W920" s="197"/>
      <c r="X920" s="197"/>
      <c r="Y920" s="197"/>
      <c r="Z920" s="197"/>
      <c r="AA920" s="197"/>
    </row>
    <row r="921" spans="20:27" s="196" customFormat="1" x14ac:dyDescent="0.25">
      <c r="T921" s="197"/>
      <c r="U921" s="197"/>
      <c r="V921" s="197"/>
      <c r="W921" s="197"/>
      <c r="X921" s="197"/>
      <c r="Y921" s="197"/>
      <c r="Z921" s="197"/>
      <c r="AA921" s="197"/>
    </row>
    <row r="922" spans="20:27" s="196" customFormat="1" x14ac:dyDescent="0.25">
      <c r="T922" s="197"/>
      <c r="U922" s="197"/>
      <c r="V922" s="197"/>
      <c r="W922" s="197"/>
      <c r="X922" s="197"/>
      <c r="Y922" s="197"/>
      <c r="Z922" s="197"/>
      <c r="AA922" s="197"/>
    </row>
    <row r="923" spans="20:27" s="196" customFormat="1" x14ac:dyDescent="0.25">
      <c r="T923" s="197"/>
      <c r="U923" s="197"/>
      <c r="V923" s="197"/>
      <c r="W923" s="197"/>
      <c r="X923" s="197"/>
      <c r="Y923" s="197"/>
      <c r="Z923" s="197"/>
      <c r="AA923" s="197"/>
    </row>
    <row r="924" spans="20:27" s="196" customFormat="1" x14ac:dyDescent="0.25">
      <c r="T924" s="197"/>
      <c r="U924" s="197"/>
      <c r="V924" s="197"/>
      <c r="W924" s="197"/>
      <c r="X924" s="197"/>
      <c r="Y924" s="197"/>
      <c r="Z924" s="197"/>
      <c r="AA924" s="197"/>
    </row>
    <row r="925" spans="20:27" s="196" customFormat="1" x14ac:dyDescent="0.25">
      <c r="T925" s="197"/>
      <c r="U925" s="197"/>
      <c r="V925" s="197"/>
      <c r="W925" s="197"/>
      <c r="X925" s="197"/>
      <c r="Y925" s="197"/>
      <c r="Z925" s="197"/>
      <c r="AA925" s="197"/>
    </row>
    <row r="926" spans="20:27" s="196" customFormat="1" x14ac:dyDescent="0.25">
      <c r="T926" s="197"/>
      <c r="U926" s="197"/>
      <c r="V926" s="197"/>
      <c r="W926" s="197"/>
      <c r="X926" s="197"/>
      <c r="Y926" s="197"/>
      <c r="Z926" s="197"/>
      <c r="AA926" s="197"/>
    </row>
    <row r="927" spans="20:27" s="196" customFormat="1" x14ac:dyDescent="0.25">
      <c r="T927" s="197"/>
      <c r="U927" s="197"/>
      <c r="V927" s="197"/>
      <c r="W927" s="197"/>
      <c r="X927" s="197"/>
      <c r="Y927" s="197"/>
      <c r="Z927" s="197"/>
      <c r="AA927" s="197"/>
    </row>
    <row r="928" spans="20:27" s="196" customFormat="1" x14ac:dyDescent="0.25">
      <c r="T928" s="197"/>
      <c r="U928" s="197"/>
      <c r="V928" s="197"/>
      <c r="W928" s="197"/>
      <c r="X928" s="197"/>
      <c r="Y928" s="197"/>
      <c r="Z928" s="197"/>
      <c r="AA928" s="197"/>
    </row>
    <row r="929" spans="20:27" s="196" customFormat="1" x14ac:dyDescent="0.25">
      <c r="T929" s="197"/>
      <c r="U929" s="197"/>
      <c r="V929" s="197"/>
      <c r="W929" s="197"/>
      <c r="X929" s="197"/>
      <c r="Y929" s="197"/>
      <c r="Z929" s="197"/>
      <c r="AA929" s="197"/>
    </row>
    <row r="930" spans="20:27" s="196" customFormat="1" x14ac:dyDescent="0.25">
      <c r="T930" s="197"/>
      <c r="U930" s="197"/>
      <c r="V930" s="197"/>
      <c r="W930" s="197"/>
      <c r="X930" s="197"/>
      <c r="Y930" s="197"/>
      <c r="Z930" s="197"/>
      <c r="AA930" s="197"/>
    </row>
    <row r="931" spans="20:27" s="196" customFormat="1" x14ac:dyDescent="0.25">
      <c r="T931" s="197"/>
      <c r="U931" s="197"/>
      <c r="V931" s="197"/>
      <c r="W931" s="197"/>
      <c r="X931" s="197"/>
      <c r="Y931" s="197"/>
      <c r="Z931" s="197"/>
      <c r="AA931" s="197"/>
    </row>
    <row r="932" spans="20:27" s="196" customFormat="1" x14ac:dyDescent="0.25">
      <c r="T932" s="197"/>
      <c r="U932" s="197"/>
      <c r="V932" s="197"/>
      <c r="W932" s="197"/>
      <c r="X932" s="197"/>
      <c r="Y932" s="197"/>
      <c r="Z932" s="197"/>
      <c r="AA932" s="197"/>
    </row>
    <row r="933" spans="20:27" s="196" customFormat="1" x14ac:dyDescent="0.25">
      <c r="T933" s="197"/>
      <c r="U933" s="197"/>
      <c r="V933" s="197"/>
      <c r="W933" s="197"/>
      <c r="X933" s="197"/>
      <c r="Y933" s="197"/>
      <c r="Z933" s="197"/>
      <c r="AA933" s="197"/>
    </row>
    <row r="934" spans="20:27" s="196" customFormat="1" x14ac:dyDescent="0.25">
      <c r="T934" s="197"/>
      <c r="U934" s="197"/>
      <c r="V934" s="197"/>
      <c r="W934" s="197"/>
      <c r="X934" s="197"/>
      <c r="Y934" s="197"/>
      <c r="Z934" s="197"/>
      <c r="AA934" s="197"/>
    </row>
    <row r="935" spans="20:27" s="196" customFormat="1" x14ac:dyDescent="0.25">
      <c r="T935" s="197"/>
      <c r="U935" s="197"/>
      <c r="V935" s="197"/>
      <c r="W935" s="197"/>
      <c r="X935" s="197"/>
      <c r="Y935" s="197"/>
      <c r="Z935" s="197"/>
      <c r="AA935" s="197"/>
    </row>
    <row r="936" spans="20:27" s="196" customFormat="1" x14ac:dyDescent="0.25">
      <c r="T936" s="197"/>
      <c r="U936" s="197"/>
      <c r="V936" s="197"/>
      <c r="W936" s="197"/>
      <c r="X936" s="197"/>
      <c r="Y936" s="197"/>
      <c r="Z936" s="197"/>
      <c r="AA936" s="197"/>
    </row>
    <row r="937" spans="20:27" s="196" customFormat="1" x14ac:dyDescent="0.25">
      <c r="T937" s="197"/>
      <c r="U937" s="197"/>
      <c r="V937" s="197"/>
      <c r="W937" s="197"/>
      <c r="X937" s="197"/>
      <c r="Y937" s="197"/>
      <c r="Z937" s="197"/>
      <c r="AA937" s="197"/>
    </row>
    <row r="938" spans="20:27" s="196" customFormat="1" x14ac:dyDescent="0.25">
      <c r="T938" s="197"/>
      <c r="U938" s="197"/>
      <c r="V938" s="197"/>
      <c r="W938" s="197"/>
      <c r="X938" s="197"/>
      <c r="Y938" s="197"/>
      <c r="Z938" s="197"/>
      <c r="AA938" s="197"/>
    </row>
    <row r="939" spans="20:27" s="196" customFormat="1" x14ac:dyDescent="0.25">
      <c r="T939" s="197"/>
      <c r="U939" s="197"/>
      <c r="V939" s="197"/>
      <c r="W939" s="197"/>
      <c r="X939" s="197"/>
      <c r="Y939" s="197"/>
      <c r="Z939" s="197"/>
      <c r="AA939" s="197"/>
    </row>
    <row r="940" spans="20:27" s="196" customFormat="1" x14ac:dyDescent="0.25">
      <c r="T940" s="197"/>
      <c r="U940" s="197"/>
      <c r="V940" s="197"/>
      <c r="W940" s="197"/>
      <c r="X940" s="197"/>
      <c r="Y940" s="197"/>
      <c r="Z940" s="197"/>
      <c r="AA940" s="197"/>
    </row>
    <row r="941" spans="20:27" s="196" customFormat="1" x14ac:dyDescent="0.25">
      <c r="T941" s="197"/>
      <c r="U941" s="197"/>
      <c r="V941" s="197"/>
      <c r="W941" s="197"/>
      <c r="X941" s="197"/>
      <c r="Y941" s="197"/>
      <c r="Z941" s="197"/>
      <c r="AA941" s="197"/>
    </row>
    <row r="942" spans="20:27" s="196" customFormat="1" x14ac:dyDescent="0.25">
      <c r="T942" s="197"/>
      <c r="U942" s="197"/>
      <c r="V942" s="197"/>
      <c r="W942" s="197"/>
      <c r="X942" s="197"/>
      <c r="Y942" s="197"/>
      <c r="Z942" s="197"/>
      <c r="AA942" s="197"/>
    </row>
    <row r="943" spans="20:27" s="196" customFormat="1" x14ac:dyDescent="0.25">
      <c r="T943" s="197"/>
      <c r="U943" s="197"/>
      <c r="V943" s="197"/>
      <c r="W943" s="197"/>
      <c r="X943" s="197"/>
      <c r="Y943" s="197"/>
      <c r="Z943" s="197"/>
      <c r="AA943" s="197"/>
    </row>
    <row r="944" spans="20:27" s="196" customFormat="1" x14ac:dyDescent="0.25">
      <c r="T944" s="197"/>
      <c r="U944" s="197"/>
      <c r="V944" s="197"/>
      <c r="W944" s="197"/>
      <c r="X944" s="197"/>
      <c r="Y944" s="197"/>
      <c r="Z944" s="197"/>
      <c r="AA944" s="197"/>
    </row>
    <row r="945" spans="20:27" s="196" customFormat="1" x14ac:dyDescent="0.25">
      <c r="T945" s="197"/>
      <c r="U945" s="197"/>
      <c r="V945" s="197"/>
      <c r="W945" s="197"/>
      <c r="X945" s="197"/>
      <c r="Y945" s="197"/>
      <c r="Z945" s="197"/>
      <c r="AA945" s="197"/>
    </row>
    <row r="946" spans="20:27" s="196" customFormat="1" x14ac:dyDescent="0.25">
      <c r="T946" s="197"/>
      <c r="U946" s="197"/>
      <c r="V946" s="197"/>
      <c r="W946" s="197"/>
      <c r="X946" s="197"/>
      <c r="Y946" s="197"/>
      <c r="Z946" s="197"/>
      <c r="AA946" s="197"/>
    </row>
    <row r="947" spans="20:27" s="196" customFormat="1" x14ac:dyDescent="0.25">
      <c r="T947" s="197"/>
      <c r="U947" s="197"/>
      <c r="V947" s="197"/>
      <c r="W947" s="197"/>
      <c r="X947" s="197"/>
      <c r="Y947" s="197"/>
      <c r="Z947" s="197"/>
      <c r="AA947" s="197"/>
    </row>
    <row r="948" spans="20:27" s="196" customFormat="1" x14ac:dyDescent="0.25">
      <c r="T948" s="197"/>
      <c r="U948" s="197"/>
      <c r="V948" s="197"/>
      <c r="W948" s="197"/>
      <c r="X948" s="197"/>
      <c r="Y948" s="197"/>
      <c r="Z948" s="197"/>
      <c r="AA948" s="197"/>
    </row>
    <row r="949" spans="20:27" s="196" customFormat="1" x14ac:dyDescent="0.25">
      <c r="T949" s="197"/>
      <c r="U949" s="197"/>
      <c r="V949" s="197"/>
      <c r="W949" s="197"/>
      <c r="X949" s="197"/>
      <c r="Y949" s="197"/>
      <c r="Z949" s="197"/>
      <c r="AA949" s="197"/>
    </row>
    <row r="950" spans="20:27" s="196" customFormat="1" x14ac:dyDescent="0.25">
      <c r="T950" s="197"/>
      <c r="U950" s="197"/>
      <c r="V950" s="197"/>
      <c r="W950" s="197"/>
      <c r="X950" s="197"/>
      <c r="Y950" s="197"/>
      <c r="Z950" s="197"/>
      <c r="AA950" s="197"/>
    </row>
    <row r="951" spans="20:27" s="196" customFormat="1" x14ac:dyDescent="0.25">
      <c r="T951" s="197"/>
      <c r="U951" s="197"/>
      <c r="V951" s="197"/>
      <c r="W951" s="197"/>
      <c r="X951" s="197"/>
      <c r="Y951" s="197"/>
      <c r="Z951" s="197"/>
      <c r="AA951" s="197"/>
    </row>
    <row r="952" spans="20:27" s="196" customFormat="1" x14ac:dyDescent="0.25">
      <c r="T952" s="197"/>
      <c r="U952" s="197"/>
      <c r="V952" s="197"/>
      <c r="W952" s="197"/>
      <c r="X952" s="197"/>
      <c r="Y952" s="197"/>
      <c r="Z952" s="197"/>
      <c r="AA952" s="197"/>
    </row>
    <row r="953" spans="20:27" s="196" customFormat="1" x14ac:dyDescent="0.25">
      <c r="T953" s="197"/>
      <c r="U953" s="197"/>
      <c r="V953" s="197"/>
      <c r="W953" s="197"/>
      <c r="X953" s="197"/>
      <c r="Y953" s="197"/>
      <c r="Z953" s="197"/>
      <c r="AA953" s="197"/>
    </row>
    <row r="954" spans="20:27" s="196" customFormat="1" x14ac:dyDescent="0.25">
      <c r="T954" s="197"/>
      <c r="U954" s="197"/>
      <c r="V954" s="197"/>
      <c r="W954" s="197"/>
      <c r="X954" s="197"/>
      <c r="Y954" s="197"/>
      <c r="Z954" s="197"/>
      <c r="AA954" s="197"/>
    </row>
    <row r="955" spans="20:27" s="196" customFormat="1" x14ac:dyDescent="0.25">
      <c r="T955" s="197"/>
      <c r="U955" s="197"/>
      <c r="V955" s="197"/>
      <c r="W955" s="197"/>
      <c r="X955" s="197"/>
      <c r="Y955" s="197"/>
      <c r="Z955" s="197"/>
      <c r="AA955" s="197"/>
    </row>
    <row r="956" spans="20:27" s="196" customFormat="1" x14ac:dyDescent="0.25">
      <c r="T956" s="197"/>
      <c r="U956" s="197"/>
      <c r="V956" s="197"/>
      <c r="W956" s="197"/>
      <c r="X956" s="197"/>
      <c r="Y956" s="197"/>
      <c r="Z956" s="197"/>
      <c r="AA956" s="197"/>
    </row>
    <row r="957" spans="20:27" s="196" customFormat="1" x14ac:dyDescent="0.25">
      <c r="T957" s="197"/>
      <c r="U957" s="197"/>
      <c r="V957" s="197"/>
      <c r="W957" s="197"/>
      <c r="X957" s="197"/>
      <c r="Y957" s="197"/>
      <c r="Z957" s="197"/>
      <c r="AA957" s="197"/>
    </row>
    <row r="958" spans="20:27" s="196" customFormat="1" x14ac:dyDescent="0.25">
      <c r="T958" s="197"/>
      <c r="U958" s="197"/>
      <c r="V958" s="197"/>
      <c r="W958" s="197"/>
      <c r="X958" s="197"/>
      <c r="Y958" s="197"/>
      <c r="Z958" s="197"/>
      <c r="AA958" s="197"/>
    </row>
    <row r="959" spans="20:27" s="196" customFormat="1" x14ac:dyDescent="0.25">
      <c r="T959" s="197"/>
      <c r="U959" s="197"/>
      <c r="V959" s="197"/>
      <c r="W959" s="197"/>
      <c r="X959" s="197"/>
      <c r="Y959" s="197"/>
      <c r="Z959" s="197"/>
      <c r="AA959" s="197"/>
    </row>
    <row r="960" spans="20:27" s="196" customFormat="1" x14ac:dyDescent="0.25">
      <c r="T960" s="197"/>
      <c r="U960" s="197"/>
      <c r="V960" s="197"/>
      <c r="W960" s="197"/>
      <c r="X960" s="197"/>
      <c r="Y960" s="197"/>
      <c r="Z960" s="197"/>
      <c r="AA960" s="197"/>
    </row>
    <row r="961" spans="20:27" s="196" customFormat="1" x14ac:dyDescent="0.25">
      <c r="T961" s="197"/>
      <c r="U961" s="197"/>
      <c r="V961" s="197"/>
      <c r="W961" s="197"/>
      <c r="X961" s="197"/>
      <c r="Y961" s="197"/>
      <c r="Z961" s="197"/>
      <c r="AA961" s="197"/>
    </row>
    <row r="962" spans="20:27" s="196" customFormat="1" x14ac:dyDescent="0.25">
      <c r="T962" s="197"/>
      <c r="U962" s="197"/>
      <c r="V962" s="197"/>
      <c r="W962" s="197"/>
      <c r="X962" s="197"/>
      <c r="Y962" s="197"/>
      <c r="Z962" s="197"/>
      <c r="AA962" s="197"/>
    </row>
    <row r="963" spans="20:27" s="196" customFormat="1" x14ac:dyDescent="0.25">
      <c r="T963" s="197"/>
      <c r="U963" s="197"/>
      <c r="V963" s="197"/>
      <c r="W963" s="197"/>
      <c r="X963" s="197"/>
      <c r="Y963" s="197"/>
      <c r="Z963" s="197"/>
      <c r="AA963" s="197"/>
    </row>
    <row r="964" spans="20:27" s="196" customFormat="1" x14ac:dyDescent="0.25">
      <c r="T964" s="197"/>
      <c r="U964" s="197"/>
      <c r="V964" s="197"/>
      <c r="W964" s="197"/>
      <c r="X964" s="197"/>
      <c r="Y964" s="197"/>
      <c r="Z964" s="197"/>
      <c r="AA964" s="197"/>
    </row>
    <row r="965" spans="20:27" s="196" customFormat="1" x14ac:dyDescent="0.25">
      <c r="T965" s="197"/>
      <c r="U965" s="197"/>
      <c r="V965" s="197"/>
      <c r="W965" s="197"/>
      <c r="X965" s="197"/>
      <c r="Y965" s="197"/>
      <c r="Z965" s="197"/>
      <c r="AA965" s="197"/>
    </row>
    <row r="966" spans="20:27" s="196" customFormat="1" x14ac:dyDescent="0.25">
      <c r="T966" s="197"/>
      <c r="U966" s="197"/>
      <c r="V966" s="197"/>
      <c r="W966" s="197"/>
      <c r="X966" s="197"/>
      <c r="Y966" s="197"/>
      <c r="Z966" s="197"/>
      <c r="AA966" s="197"/>
    </row>
    <row r="967" spans="20:27" s="196" customFormat="1" x14ac:dyDescent="0.25">
      <c r="T967" s="197"/>
      <c r="U967" s="197"/>
      <c r="V967" s="197"/>
      <c r="W967" s="197"/>
      <c r="X967" s="197"/>
      <c r="Y967" s="197"/>
      <c r="Z967" s="197"/>
      <c r="AA967" s="197"/>
    </row>
    <row r="968" spans="20:27" s="196" customFormat="1" x14ac:dyDescent="0.25">
      <c r="T968" s="197"/>
      <c r="U968" s="197"/>
      <c r="V968" s="197"/>
      <c r="W968" s="197"/>
      <c r="X968" s="197"/>
      <c r="Y968" s="197"/>
      <c r="Z968" s="197"/>
      <c r="AA968" s="197"/>
    </row>
    <row r="969" spans="20:27" s="196" customFormat="1" x14ac:dyDescent="0.25">
      <c r="T969" s="197"/>
      <c r="U969" s="197"/>
      <c r="V969" s="197"/>
      <c r="W969" s="197"/>
      <c r="X969" s="197"/>
      <c r="Y969" s="197"/>
      <c r="Z969" s="197"/>
      <c r="AA969" s="197"/>
    </row>
    <row r="970" spans="20:27" s="196" customFormat="1" x14ac:dyDescent="0.25">
      <c r="T970" s="197"/>
      <c r="U970" s="197"/>
      <c r="V970" s="197"/>
      <c r="W970" s="197"/>
      <c r="X970" s="197"/>
      <c r="Y970" s="197"/>
      <c r="Z970" s="197"/>
      <c r="AA970" s="197"/>
    </row>
    <row r="971" spans="20:27" s="196" customFormat="1" x14ac:dyDescent="0.25">
      <c r="T971" s="197"/>
      <c r="U971" s="197"/>
      <c r="V971" s="197"/>
      <c r="W971" s="197"/>
      <c r="X971" s="197"/>
      <c r="Y971" s="197"/>
      <c r="Z971" s="197"/>
      <c r="AA971" s="197"/>
    </row>
    <row r="972" spans="20:27" s="196" customFormat="1" x14ac:dyDescent="0.25">
      <c r="T972" s="197"/>
      <c r="U972" s="197"/>
      <c r="V972" s="197"/>
      <c r="W972" s="197"/>
      <c r="X972" s="197"/>
      <c r="Y972" s="197"/>
      <c r="Z972" s="197"/>
      <c r="AA972" s="197"/>
    </row>
    <row r="973" spans="20:27" s="196" customFormat="1" x14ac:dyDescent="0.25">
      <c r="T973" s="197"/>
      <c r="U973" s="197"/>
      <c r="V973" s="197"/>
      <c r="W973" s="197"/>
      <c r="X973" s="197"/>
      <c r="Y973" s="197"/>
      <c r="Z973" s="197"/>
      <c r="AA973" s="197"/>
    </row>
    <row r="974" spans="20:27" s="196" customFormat="1" x14ac:dyDescent="0.25">
      <c r="T974" s="197"/>
      <c r="U974" s="197"/>
      <c r="V974" s="197"/>
      <c r="W974" s="197"/>
      <c r="X974" s="197"/>
      <c r="Y974" s="197"/>
      <c r="Z974" s="197"/>
      <c r="AA974" s="197"/>
    </row>
    <row r="975" spans="20:27" s="196" customFormat="1" x14ac:dyDescent="0.25">
      <c r="T975" s="197"/>
      <c r="U975" s="197"/>
      <c r="V975" s="197"/>
      <c r="W975" s="197"/>
      <c r="X975" s="197"/>
      <c r="Y975" s="197"/>
      <c r="Z975" s="197"/>
      <c r="AA975" s="197"/>
    </row>
    <row r="976" spans="20:27" s="196" customFormat="1" x14ac:dyDescent="0.25">
      <c r="T976" s="197"/>
      <c r="U976" s="197"/>
      <c r="V976" s="197"/>
      <c r="W976" s="197"/>
      <c r="X976" s="197"/>
      <c r="Y976" s="197"/>
      <c r="Z976" s="197"/>
      <c r="AA976" s="197"/>
    </row>
    <row r="977" spans="20:27" s="196" customFormat="1" x14ac:dyDescent="0.25">
      <c r="T977" s="197"/>
      <c r="U977" s="197"/>
      <c r="V977" s="197"/>
      <c r="W977" s="197"/>
      <c r="X977" s="197"/>
      <c r="Y977" s="197"/>
      <c r="Z977" s="197"/>
      <c r="AA977" s="197"/>
    </row>
    <row r="978" spans="20:27" s="196" customFormat="1" x14ac:dyDescent="0.25">
      <c r="T978" s="197"/>
      <c r="U978" s="197"/>
      <c r="V978" s="197"/>
      <c r="W978" s="197"/>
      <c r="X978" s="197"/>
      <c r="Y978" s="197"/>
      <c r="Z978" s="197"/>
      <c r="AA978" s="197"/>
    </row>
    <row r="979" spans="20:27" s="196" customFormat="1" x14ac:dyDescent="0.25">
      <c r="T979" s="197"/>
      <c r="U979" s="197"/>
      <c r="V979" s="197"/>
      <c r="W979" s="197"/>
      <c r="X979" s="197"/>
      <c r="Y979" s="197"/>
      <c r="Z979" s="197"/>
      <c r="AA979" s="197"/>
    </row>
    <row r="980" spans="20:27" s="196" customFormat="1" x14ac:dyDescent="0.25">
      <c r="T980" s="197"/>
      <c r="U980" s="197"/>
      <c r="V980" s="197"/>
      <c r="W980" s="197"/>
      <c r="X980" s="197"/>
      <c r="Y980" s="197"/>
      <c r="Z980" s="197"/>
      <c r="AA980" s="197"/>
    </row>
    <row r="981" spans="20:27" s="196" customFormat="1" x14ac:dyDescent="0.25">
      <c r="T981" s="197"/>
      <c r="U981" s="197"/>
      <c r="V981" s="197"/>
      <c r="W981" s="197"/>
      <c r="X981" s="197"/>
      <c r="Y981" s="197"/>
      <c r="Z981" s="197"/>
      <c r="AA981" s="197"/>
    </row>
    <row r="982" spans="20:27" s="196" customFormat="1" x14ac:dyDescent="0.25">
      <c r="T982" s="197"/>
      <c r="U982" s="197"/>
      <c r="V982" s="197"/>
      <c r="W982" s="197"/>
      <c r="X982" s="197"/>
      <c r="Y982" s="197"/>
      <c r="Z982" s="197"/>
      <c r="AA982" s="197"/>
    </row>
    <row r="983" spans="20:27" s="196" customFormat="1" x14ac:dyDescent="0.25">
      <c r="T983" s="197"/>
      <c r="U983" s="197"/>
      <c r="V983" s="197"/>
      <c r="W983" s="197"/>
      <c r="X983" s="197"/>
      <c r="Y983" s="197"/>
      <c r="Z983" s="197"/>
      <c r="AA983" s="197"/>
    </row>
    <row r="984" spans="20:27" s="196" customFormat="1" x14ac:dyDescent="0.25">
      <c r="T984" s="197"/>
      <c r="U984" s="197"/>
      <c r="V984" s="197"/>
      <c r="W984" s="197"/>
      <c r="X984" s="197"/>
      <c r="Y984" s="197"/>
      <c r="Z984" s="197"/>
      <c r="AA984" s="197"/>
    </row>
    <row r="985" spans="20:27" s="196" customFormat="1" x14ac:dyDescent="0.25">
      <c r="T985" s="197"/>
      <c r="U985" s="197"/>
      <c r="V985" s="197"/>
      <c r="W985" s="197"/>
      <c r="X985" s="197"/>
      <c r="Y985" s="197"/>
      <c r="Z985" s="197"/>
      <c r="AA985" s="197"/>
    </row>
    <row r="986" spans="20:27" s="196" customFormat="1" x14ac:dyDescent="0.25">
      <c r="T986" s="197"/>
      <c r="U986" s="197"/>
      <c r="V986" s="197"/>
      <c r="W986" s="197"/>
      <c r="X986" s="197"/>
      <c r="Y986" s="197"/>
      <c r="Z986" s="197"/>
      <c r="AA986" s="197"/>
    </row>
    <row r="987" spans="20:27" s="196" customFormat="1" x14ac:dyDescent="0.25">
      <c r="T987" s="197"/>
      <c r="U987" s="197"/>
      <c r="V987" s="197"/>
      <c r="W987" s="197"/>
      <c r="X987" s="197"/>
      <c r="Y987" s="197"/>
      <c r="Z987" s="197"/>
      <c r="AA987" s="197"/>
    </row>
    <row r="988" spans="20:27" s="196" customFormat="1" x14ac:dyDescent="0.25">
      <c r="T988" s="197"/>
      <c r="U988" s="197"/>
      <c r="V988" s="197"/>
      <c r="W988" s="197"/>
      <c r="X988" s="197"/>
      <c r="Y988" s="197"/>
      <c r="Z988" s="197"/>
      <c r="AA988" s="197"/>
    </row>
    <row r="989" spans="20:27" s="196" customFormat="1" x14ac:dyDescent="0.25">
      <c r="T989" s="197"/>
      <c r="U989" s="197"/>
      <c r="V989" s="197"/>
      <c r="W989" s="197"/>
      <c r="X989" s="197"/>
      <c r="Y989" s="197"/>
      <c r="Z989" s="197"/>
      <c r="AA989" s="197"/>
    </row>
    <row r="990" spans="20:27" s="196" customFormat="1" x14ac:dyDescent="0.25">
      <c r="T990" s="197"/>
      <c r="U990" s="197"/>
      <c r="V990" s="197"/>
      <c r="W990" s="197"/>
      <c r="X990" s="197"/>
      <c r="Y990" s="197"/>
      <c r="Z990" s="197"/>
      <c r="AA990" s="197"/>
    </row>
    <row r="991" spans="20:27" s="196" customFormat="1" x14ac:dyDescent="0.25">
      <c r="T991" s="197"/>
      <c r="U991" s="197"/>
      <c r="V991" s="197"/>
      <c r="W991" s="197"/>
      <c r="X991" s="197"/>
      <c r="Y991" s="197"/>
      <c r="Z991" s="197"/>
      <c r="AA991" s="197"/>
    </row>
    <row r="992" spans="20:27" s="196" customFormat="1" x14ac:dyDescent="0.25">
      <c r="T992" s="197"/>
      <c r="U992" s="197"/>
      <c r="V992" s="197"/>
      <c r="W992" s="197"/>
      <c r="X992" s="197"/>
      <c r="Y992" s="197"/>
      <c r="Z992" s="197"/>
      <c r="AA992" s="197"/>
    </row>
    <row r="993" spans="20:27" s="196" customFormat="1" x14ac:dyDescent="0.25">
      <c r="T993" s="197"/>
      <c r="U993" s="197"/>
      <c r="V993" s="197"/>
      <c r="W993" s="197"/>
      <c r="X993" s="197"/>
      <c r="Y993" s="197"/>
      <c r="Z993" s="197"/>
      <c r="AA993" s="197"/>
    </row>
    <row r="994" spans="20:27" s="196" customFormat="1" x14ac:dyDescent="0.25">
      <c r="T994" s="197"/>
      <c r="U994" s="197"/>
      <c r="V994" s="197"/>
      <c r="W994" s="197"/>
      <c r="X994" s="197"/>
      <c r="Y994" s="197"/>
      <c r="Z994" s="197"/>
      <c r="AA994" s="197"/>
    </row>
    <row r="995" spans="20:27" s="196" customFormat="1" x14ac:dyDescent="0.25">
      <c r="T995" s="197"/>
      <c r="U995" s="197"/>
      <c r="V995" s="197"/>
      <c r="W995" s="197"/>
      <c r="X995" s="197"/>
      <c r="Y995" s="197"/>
      <c r="Z995" s="197"/>
      <c r="AA995" s="197"/>
    </row>
    <row r="996" spans="20:27" s="196" customFormat="1" x14ac:dyDescent="0.25">
      <c r="T996" s="197"/>
      <c r="U996" s="197"/>
      <c r="V996" s="197"/>
      <c r="W996" s="197"/>
      <c r="X996" s="197"/>
      <c r="Y996" s="197"/>
      <c r="Z996" s="197"/>
      <c r="AA996" s="197"/>
    </row>
    <row r="997" spans="20:27" s="196" customFormat="1" x14ac:dyDescent="0.25">
      <c r="T997" s="197"/>
      <c r="U997" s="197"/>
      <c r="V997" s="197"/>
      <c r="W997" s="197"/>
      <c r="X997" s="197"/>
      <c r="Y997" s="197"/>
      <c r="Z997" s="197"/>
      <c r="AA997" s="197"/>
    </row>
    <row r="998" spans="20:27" s="196" customFormat="1" x14ac:dyDescent="0.25">
      <c r="T998" s="197"/>
      <c r="U998" s="197"/>
      <c r="V998" s="197"/>
      <c r="W998" s="197"/>
      <c r="X998" s="197"/>
      <c r="Y998" s="197"/>
      <c r="Z998" s="197"/>
      <c r="AA998" s="197"/>
    </row>
    <row r="999" spans="20:27" s="196" customFormat="1" x14ac:dyDescent="0.25">
      <c r="T999" s="197"/>
      <c r="U999" s="197"/>
      <c r="V999" s="197"/>
      <c r="W999" s="197"/>
      <c r="X999" s="197"/>
      <c r="Y999" s="197"/>
      <c r="Z999" s="197"/>
      <c r="AA999" s="197"/>
    </row>
    <row r="1000" spans="20:27" s="196" customFormat="1" x14ac:dyDescent="0.25">
      <c r="T1000" s="197"/>
      <c r="U1000" s="197"/>
      <c r="V1000" s="197"/>
      <c r="W1000" s="197"/>
      <c r="X1000" s="197"/>
      <c r="Y1000" s="197"/>
      <c r="Z1000" s="197"/>
      <c r="AA1000" s="197"/>
    </row>
    <row r="1001" spans="20:27" s="196" customFormat="1" x14ac:dyDescent="0.25">
      <c r="T1001" s="197"/>
      <c r="U1001" s="197"/>
      <c r="V1001" s="197"/>
      <c r="W1001" s="197"/>
      <c r="X1001" s="197"/>
      <c r="Y1001" s="197"/>
      <c r="Z1001" s="197"/>
      <c r="AA1001" s="197"/>
    </row>
    <row r="1002" spans="20:27" s="196" customFormat="1" x14ac:dyDescent="0.25">
      <c r="T1002" s="197"/>
      <c r="U1002" s="197"/>
      <c r="V1002" s="197"/>
      <c r="W1002" s="197"/>
      <c r="X1002" s="197"/>
      <c r="Y1002" s="197"/>
      <c r="Z1002" s="197"/>
      <c r="AA1002" s="197"/>
    </row>
    <row r="1003" spans="20:27" s="196" customFormat="1" x14ac:dyDescent="0.25">
      <c r="T1003" s="197"/>
      <c r="U1003" s="197"/>
      <c r="V1003" s="197"/>
      <c r="W1003" s="197"/>
      <c r="X1003" s="197"/>
      <c r="Y1003" s="197"/>
      <c r="Z1003" s="197"/>
      <c r="AA1003" s="197"/>
    </row>
    <row r="1004" spans="20:27" s="196" customFormat="1" x14ac:dyDescent="0.25">
      <c r="T1004" s="197"/>
      <c r="U1004" s="197"/>
      <c r="V1004" s="197"/>
      <c r="W1004" s="197"/>
      <c r="X1004" s="197"/>
      <c r="Y1004" s="197"/>
      <c r="Z1004" s="197"/>
      <c r="AA1004" s="197"/>
    </row>
    <row r="1005" spans="20:27" s="196" customFormat="1" x14ac:dyDescent="0.25">
      <c r="T1005" s="197"/>
      <c r="U1005" s="197"/>
      <c r="V1005" s="197"/>
      <c r="W1005" s="197"/>
      <c r="X1005" s="197"/>
      <c r="Y1005" s="197"/>
      <c r="Z1005" s="197"/>
      <c r="AA1005" s="197"/>
    </row>
    <row r="1006" spans="20:27" s="196" customFormat="1" x14ac:dyDescent="0.25">
      <c r="T1006" s="197"/>
      <c r="U1006" s="197"/>
      <c r="V1006" s="197"/>
      <c r="W1006" s="197"/>
      <c r="X1006" s="197"/>
      <c r="Y1006" s="197"/>
      <c r="Z1006" s="197"/>
      <c r="AA1006" s="197"/>
    </row>
    <row r="1007" spans="20:27" s="196" customFormat="1" x14ac:dyDescent="0.25">
      <c r="T1007" s="197"/>
      <c r="U1007" s="197"/>
      <c r="V1007" s="197"/>
      <c r="W1007" s="197"/>
      <c r="X1007" s="197"/>
      <c r="Y1007" s="197"/>
      <c r="Z1007" s="197"/>
      <c r="AA1007" s="197"/>
    </row>
    <row r="1008" spans="20:27" s="196" customFormat="1" x14ac:dyDescent="0.25">
      <c r="T1008" s="197"/>
      <c r="U1008" s="197"/>
      <c r="V1008" s="197"/>
      <c r="W1008" s="197"/>
      <c r="X1008" s="197"/>
      <c r="Y1008" s="197"/>
      <c r="Z1008" s="197"/>
      <c r="AA1008" s="197"/>
    </row>
    <row r="1009" spans="20:27" s="196" customFormat="1" x14ac:dyDescent="0.25">
      <c r="T1009" s="197"/>
      <c r="U1009" s="197"/>
      <c r="V1009" s="197"/>
      <c r="W1009" s="197"/>
      <c r="X1009" s="197"/>
      <c r="Y1009" s="197"/>
      <c r="Z1009" s="197"/>
      <c r="AA1009" s="197"/>
    </row>
    <row r="1010" spans="20:27" s="196" customFormat="1" x14ac:dyDescent="0.25">
      <c r="T1010" s="197"/>
      <c r="U1010" s="197"/>
      <c r="V1010" s="197"/>
      <c r="W1010" s="197"/>
      <c r="X1010" s="197"/>
      <c r="Y1010" s="197"/>
      <c r="Z1010" s="197"/>
      <c r="AA1010" s="197"/>
    </row>
    <row r="1011" spans="20:27" s="196" customFormat="1" x14ac:dyDescent="0.25">
      <c r="T1011" s="197"/>
      <c r="U1011" s="197"/>
      <c r="V1011" s="197"/>
      <c r="W1011" s="197"/>
      <c r="X1011" s="197"/>
      <c r="Y1011" s="197"/>
      <c r="Z1011" s="197"/>
      <c r="AA1011" s="197"/>
    </row>
    <row r="1012" spans="20:27" s="196" customFormat="1" x14ac:dyDescent="0.25">
      <c r="T1012" s="197"/>
      <c r="U1012" s="197"/>
      <c r="V1012" s="197"/>
      <c r="W1012" s="197"/>
      <c r="X1012" s="197"/>
      <c r="Y1012" s="197"/>
      <c r="Z1012" s="197"/>
      <c r="AA1012" s="197"/>
    </row>
    <row r="1013" spans="20:27" s="196" customFormat="1" x14ac:dyDescent="0.25">
      <c r="T1013" s="197"/>
      <c r="U1013" s="197"/>
      <c r="V1013" s="197"/>
      <c r="W1013" s="197"/>
      <c r="X1013" s="197"/>
      <c r="Y1013" s="197"/>
      <c r="Z1013" s="197"/>
      <c r="AA1013" s="197"/>
    </row>
    <row r="1014" spans="20:27" s="196" customFormat="1" x14ac:dyDescent="0.25">
      <c r="T1014" s="197"/>
      <c r="U1014" s="197"/>
      <c r="V1014" s="197"/>
      <c r="W1014" s="197"/>
      <c r="X1014" s="197"/>
      <c r="Y1014" s="197"/>
      <c r="Z1014" s="197"/>
      <c r="AA1014" s="197"/>
    </row>
    <row r="1015" spans="20:27" s="196" customFormat="1" x14ac:dyDescent="0.25">
      <c r="T1015" s="197"/>
      <c r="U1015" s="197"/>
      <c r="V1015" s="197"/>
      <c r="W1015" s="197"/>
      <c r="X1015" s="197"/>
      <c r="Y1015" s="197"/>
      <c r="Z1015" s="197"/>
      <c r="AA1015" s="197"/>
    </row>
    <row r="1016" spans="20:27" s="196" customFormat="1" x14ac:dyDescent="0.25">
      <c r="T1016" s="197"/>
      <c r="U1016" s="197"/>
      <c r="V1016" s="197"/>
      <c r="W1016" s="197"/>
      <c r="X1016" s="197"/>
      <c r="Y1016" s="197"/>
      <c r="Z1016" s="197"/>
      <c r="AA1016" s="197"/>
    </row>
    <row r="1017" spans="20:27" s="196" customFormat="1" x14ac:dyDescent="0.25">
      <c r="T1017" s="197"/>
      <c r="U1017" s="197"/>
      <c r="V1017" s="197"/>
      <c r="W1017" s="197"/>
      <c r="X1017" s="197"/>
      <c r="Y1017" s="197"/>
      <c r="Z1017" s="197"/>
      <c r="AA1017" s="197"/>
    </row>
    <row r="1018" spans="20:27" s="196" customFormat="1" x14ac:dyDescent="0.25">
      <c r="T1018" s="197"/>
      <c r="U1018" s="197"/>
      <c r="V1018" s="197"/>
      <c r="W1018" s="197"/>
      <c r="X1018" s="197"/>
      <c r="Y1018" s="197"/>
      <c r="Z1018" s="197"/>
      <c r="AA1018" s="197"/>
    </row>
    <row r="1019" spans="20:27" s="196" customFormat="1" x14ac:dyDescent="0.25">
      <c r="T1019" s="197"/>
      <c r="U1019" s="197"/>
      <c r="V1019" s="197"/>
      <c r="W1019" s="197"/>
      <c r="X1019" s="197"/>
      <c r="Y1019" s="197"/>
      <c r="Z1019" s="197"/>
      <c r="AA1019" s="197"/>
    </row>
    <row r="1020" spans="20:27" s="196" customFormat="1" x14ac:dyDescent="0.25">
      <c r="T1020" s="197"/>
      <c r="U1020" s="197"/>
      <c r="V1020" s="197"/>
      <c r="W1020" s="197"/>
      <c r="X1020" s="197"/>
      <c r="Y1020" s="197"/>
      <c r="Z1020" s="197"/>
      <c r="AA1020" s="197"/>
    </row>
    <row r="1021" spans="20:27" s="196" customFormat="1" x14ac:dyDescent="0.25">
      <c r="T1021" s="197"/>
      <c r="U1021" s="197"/>
      <c r="V1021" s="197"/>
      <c r="W1021" s="197"/>
      <c r="X1021" s="197"/>
      <c r="Y1021" s="197"/>
      <c r="Z1021" s="197"/>
      <c r="AA1021" s="197"/>
    </row>
    <row r="1022" spans="20:27" s="196" customFormat="1" x14ac:dyDescent="0.25">
      <c r="T1022" s="197"/>
      <c r="U1022" s="197"/>
      <c r="V1022" s="197"/>
      <c r="W1022" s="197"/>
      <c r="X1022" s="197"/>
      <c r="Y1022" s="197"/>
      <c r="Z1022" s="197"/>
      <c r="AA1022" s="197"/>
    </row>
    <row r="1023" spans="20:27" s="196" customFormat="1" x14ac:dyDescent="0.25">
      <c r="T1023" s="197"/>
      <c r="U1023" s="197"/>
      <c r="V1023" s="197"/>
      <c r="W1023" s="197"/>
      <c r="X1023" s="197"/>
      <c r="Y1023" s="197"/>
      <c r="Z1023" s="197"/>
      <c r="AA1023" s="197"/>
    </row>
    <row r="1024" spans="20:27" s="196" customFormat="1" x14ac:dyDescent="0.25">
      <c r="T1024" s="197"/>
      <c r="U1024" s="197"/>
      <c r="V1024" s="197"/>
      <c r="W1024" s="197"/>
      <c r="X1024" s="197"/>
      <c r="Y1024" s="197"/>
      <c r="Z1024" s="197"/>
      <c r="AA1024" s="197"/>
    </row>
    <row r="1025" spans="20:27" s="196" customFormat="1" x14ac:dyDescent="0.25">
      <c r="T1025" s="197"/>
      <c r="U1025" s="197"/>
      <c r="V1025" s="197"/>
      <c r="W1025" s="197"/>
      <c r="X1025" s="197"/>
      <c r="Y1025" s="197"/>
      <c r="Z1025" s="197"/>
      <c r="AA1025" s="197"/>
    </row>
    <row r="1026" spans="20:27" s="196" customFormat="1" x14ac:dyDescent="0.25">
      <c r="T1026" s="197"/>
      <c r="U1026" s="197"/>
      <c r="V1026" s="197"/>
      <c r="W1026" s="197"/>
      <c r="X1026" s="197"/>
      <c r="Y1026" s="197"/>
      <c r="Z1026" s="197"/>
      <c r="AA1026" s="197"/>
    </row>
    <row r="1027" spans="20:27" s="196" customFormat="1" x14ac:dyDescent="0.25">
      <c r="T1027" s="197"/>
      <c r="U1027" s="197"/>
      <c r="V1027" s="197"/>
      <c r="W1027" s="197"/>
      <c r="X1027" s="197"/>
      <c r="Y1027" s="197"/>
      <c r="Z1027" s="197"/>
      <c r="AA1027" s="197"/>
    </row>
    <row r="1028" spans="20:27" s="196" customFormat="1" x14ac:dyDescent="0.25">
      <c r="T1028" s="197"/>
      <c r="U1028" s="197"/>
      <c r="V1028" s="197"/>
      <c r="W1028" s="197"/>
      <c r="X1028" s="197"/>
      <c r="Y1028" s="197"/>
      <c r="Z1028" s="197"/>
      <c r="AA1028" s="197"/>
    </row>
    <row r="1029" spans="20:27" s="196" customFormat="1" x14ac:dyDescent="0.25">
      <c r="T1029" s="197"/>
      <c r="U1029" s="197"/>
      <c r="V1029" s="197"/>
      <c r="W1029" s="197"/>
      <c r="X1029" s="197"/>
      <c r="Y1029" s="197"/>
      <c r="Z1029" s="197"/>
      <c r="AA1029" s="197"/>
    </row>
    <row r="1030" spans="20:27" s="196" customFormat="1" x14ac:dyDescent="0.25">
      <c r="T1030" s="197"/>
      <c r="U1030" s="197"/>
      <c r="V1030" s="197"/>
      <c r="W1030" s="197"/>
      <c r="X1030" s="197"/>
      <c r="Y1030" s="197"/>
      <c r="Z1030" s="197"/>
      <c r="AA1030" s="197"/>
    </row>
    <row r="1031" spans="20:27" s="196" customFormat="1" x14ac:dyDescent="0.25">
      <c r="T1031" s="197"/>
      <c r="U1031" s="197"/>
      <c r="V1031" s="197"/>
      <c r="W1031" s="197"/>
      <c r="X1031" s="197"/>
      <c r="Y1031" s="197"/>
      <c r="Z1031" s="197"/>
      <c r="AA1031" s="197"/>
    </row>
    <row r="1032" spans="20:27" s="196" customFormat="1" x14ac:dyDescent="0.25">
      <c r="T1032" s="197"/>
      <c r="U1032" s="197"/>
      <c r="V1032" s="197"/>
      <c r="W1032" s="197"/>
      <c r="X1032" s="197"/>
      <c r="Y1032" s="197"/>
      <c r="Z1032" s="197"/>
      <c r="AA1032" s="197"/>
    </row>
    <row r="1033" spans="20:27" s="196" customFormat="1" x14ac:dyDescent="0.25">
      <c r="T1033" s="197"/>
      <c r="U1033" s="197"/>
      <c r="V1033" s="197"/>
      <c r="W1033" s="197"/>
      <c r="X1033" s="197"/>
      <c r="Y1033" s="197"/>
      <c r="Z1033" s="197"/>
      <c r="AA1033" s="197"/>
    </row>
    <row r="1034" spans="20:27" s="196" customFormat="1" x14ac:dyDescent="0.25">
      <c r="T1034" s="197"/>
      <c r="U1034" s="197"/>
      <c r="V1034" s="197"/>
      <c r="W1034" s="197"/>
      <c r="X1034" s="197"/>
      <c r="Y1034" s="197"/>
      <c r="Z1034" s="197"/>
      <c r="AA1034" s="197"/>
    </row>
    <row r="1035" spans="20:27" s="196" customFormat="1" x14ac:dyDescent="0.25">
      <c r="T1035" s="197"/>
      <c r="U1035" s="197"/>
      <c r="V1035" s="197"/>
      <c r="W1035" s="197"/>
      <c r="X1035" s="197"/>
      <c r="Y1035" s="197"/>
      <c r="Z1035" s="197"/>
      <c r="AA1035" s="197"/>
    </row>
    <row r="1036" spans="20:27" s="196" customFormat="1" x14ac:dyDescent="0.25">
      <c r="T1036" s="197"/>
      <c r="U1036" s="197"/>
      <c r="V1036" s="197"/>
      <c r="W1036" s="197"/>
      <c r="X1036" s="197"/>
      <c r="Y1036" s="197"/>
      <c r="Z1036" s="197"/>
      <c r="AA1036" s="197"/>
    </row>
    <row r="1037" spans="20:27" s="196" customFormat="1" x14ac:dyDescent="0.25">
      <c r="T1037" s="197"/>
      <c r="U1037" s="197"/>
      <c r="V1037" s="197"/>
      <c r="W1037" s="197"/>
      <c r="X1037" s="197"/>
      <c r="Y1037" s="197"/>
      <c r="Z1037" s="197"/>
      <c r="AA1037" s="197"/>
    </row>
    <row r="1038" spans="20:27" s="196" customFormat="1" x14ac:dyDescent="0.25">
      <c r="T1038" s="197"/>
      <c r="U1038" s="197"/>
      <c r="V1038" s="197"/>
      <c r="W1038" s="197"/>
      <c r="X1038" s="197"/>
      <c r="Y1038" s="197"/>
      <c r="Z1038" s="197"/>
      <c r="AA1038" s="197"/>
    </row>
    <row r="1039" spans="20:27" s="196" customFormat="1" x14ac:dyDescent="0.25">
      <c r="T1039" s="197"/>
      <c r="U1039" s="197"/>
      <c r="V1039" s="197"/>
      <c r="W1039" s="197"/>
      <c r="X1039" s="197"/>
      <c r="Y1039" s="197"/>
      <c r="Z1039" s="197"/>
      <c r="AA1039" s="197"/>
    </row>
    <row r="1040" spans="20:27" s="196" customFormat="1" x14ac:dyDescent="0.25">
      <c r="T1040" s="197"/>
      <c r="U1040" s="197"/>
      <c r="V1040" s="197"/>
      <c r="W1040" s="197"/>
      <c r="X1040" s="197"/>
      <c r="Y1040" s="197"/>
      <c r="Z1040" s="197"/>
      <c r="AA1040" s="197"/>
    </row>
    <row r="1041" spans="20:27" s="196" customFormat="1" x14ac:dyDescent="0.25">
      <c r="T1041" s="197"/>
      <c r="U1041" s="197"/>
      <c r="V1041" s="197"/>
      <c r="W1041" s="197"/>
      <c r="X1041" s="197"/>
      <c r="Y1041" s="197"/>
      <c r="Z1041" s="197"/>
      <c r="AA1041" s="197"/>
    </row>
    <row r="1042" spans="20:27" s="196" customFormat="1" x14ac:dyDescent="0.25">
      <c r="T1042" s="197"/>
      <c r="U1042" s="197"/>
      <c r="V1042" s="197"/>
      <c r="W1042" s="197"/>
      <c r="X1042" s="197"/>
      <c r="Y1042" s="197"/>
      <c r="Z1042" s="197"/>
      <c r="AA1042" s="197"/>
    </row>
    <row r="1043" spans="20:27" s="196" customFormat="1" x14ac:dyDescent="0.25">
      <c r="T1043" s="197"/>
      <c r="U1043" s="197"/>
      <c r="V1043" s="197"/>
      <c r="W1043" s="197"/>
      <c r="X1043" s="197"/>
      <c r="Y1043" s="197"/>
      <c r="Z1043" s="197"/>
      <c r="AA1043" s="197"/>
    </row>
    <row r="1044" spans="20:27" s="196" customFormat="1" x14ac:dyDescent="0.25">
      <c r="T1044" s="197"/>
      <c r="U1044" s="197"/>
      <c r="V1044" s="197"/>
      <c r="W1044" s="197"/>
      <c r="X1044" s="197"/>
      <c r="Y1044" s="197"/>
      <c r="Z1044" s="197"/>
      <c r="AA1044" s="197"/>
    </row>
    <row r="1045" spans="20:27" s="196" customFormat="1" x14ac:dyDescent="0.25">
      <c r="T1045" s="197"/>
      <c r="U1045" s="197"/>
      <c r="V1045" s="197"/>
      <c r="W1045" s="197"/>
      <c r="X1045" s="197"/>
      <c r="Y1045" s="197"/>
      <c r="Z1045" s="197"/>
      <c r="AA1045" s="197"/>
    </row>
    <row r="1046" spans="20:27" s="196" customFormat="1" x14ac:dyDescent="0.25">
      <c r="T1046" s="197"/>
      <c r="U1046" s="197"/>
      <c r="V1046" s="197"/>
      <c r="W1046" s="197"/>
      <c r="X1046" s="197"/>
      <c r="Y1046" s="197"/>
      <c r="Z1046" s="197"/>
      <c r="AA1046" s="197"/>
    </row>
    <row r="1047" spans="20:27" s="196" customFormat="1" x14ac:dyDescent="0.25">
      <c r="T1047" s="197"/>
      <c r="U1047" s="197"/>
      <c r="V1047" s="197"/>
      <c r="W1047" s="197"/>
      <c r="X1047" s="197"/>
      <c r="Y1047" s="197"/>
      <c r="Z1047" s="197"/>
      <c r="AA1047" s="197"/>
    </row>
    <row r="1048" spans="20:27" s="196" customFormat="1" x14ac:dyDescent="0.25">
      <c r="T1048" s="197"/>
      <c r="U1048" s="197"/>
      <c r="V1048" s="197"/>
      <c r="W1048" s="197"/>
      <c r="X1048" s="197"/>
      <c r="Y1048" s="197"/>
      <c r="Z1048" s="197"/>
      <c r="AA1048" s="197"/>
    </row>
    <row r="1049" spans="20:27" s="196" customFormat="1" x14ac:dyDescent="0.25">
      <c r="T1049" s="197"/>
      <c r="U1049" s="197"/>
      <c r="V1049" s="197"/>
      <c r="W1049" s="197"/>
      <c r="X1049" s="197"/>
      <c r="Y1049" s="197"/>
      <c r="Z1049" s="197"/>
      <c r="AA1049" s="197"/>
    </row>
    <row r="1050" spans="20:27" s="196" customFormat="1" x14ac:dyDescent="0.25">
      <c r="T1050" s="197"/>
      <c r="U1050" s="197"/>
      <c r="V1050" s="197"/>
      <c r="W1050" s="197"/>
      <c r="X1050" s="197"/>
      <c r="Y1050" s="197"/>
      <c r="Z1050" s="197"/>
      <c r="AA1050" s="197"/>
    </row>
    <row r="1051" spans="20:27" s="196" customFormat="1" x14ac:dyDescent="0.25">
      <c r="T1051" s="197"/>
      <c r="U1051" s="197"/>
      <c r="V1051" s="197"/>
      <c r="W1051" s="197"/>
      <c r="X1051" s="197"/>
      <c r="Y1051" s="197"/>
      <c r="Z1051" s="197"/>
      <c r="AA1051" s="197"/>
    </row>
    <row r="1052" spans="20:27" s="196" customFormat="1" x14ac:dyDescent="0.25">
      <c r="T1052" s="197"/>
      <c r="U1052" s="197"/>
      <c r="V1052" s="197"/>
      <c r="W1052" s="197"/>
      <c r="X1052" s="197"/>
      <c r="Y1052" s="197"/>
      <c r="Z1052" s="197"/>
      <c r="AA1052" s="197"/>
    </row>
    <row r="1053" spans="20:27" s="196" customFormat="1" x14ac:dyDescent="0.25">
      <c r="T1053" s="197"/>
      <c r="U1053" s="197"/>
      <c r="V1053" s="197"/>
      <c r="W1053" s="197"/>
      <c r="X1053" s="197"/>
      <c r="Y1053" s="197"/>
      <c r="Z1053" s="197"/>
      <c r="AA1053" s="197"/>
    </row>
    <row r="1054" spans="20:27" s="196" customFormat="1" x14ac:dyDescent="0.25">
      <c r="T1054" s="197"/>
      <c r="U1054" s="197"/>
      <c r="V1054" s="197"/>
      <c r="W1054" s="197"/>
      <c r="X1054" s="197"/>
      <c r="Y1054" s="197"/>
      <c r="Z1054" s="197"/>
      <c r="AA1054" s="197"/>
    </row>
    <row r="1055" spans="20:27" s="196" customFormat="1" x14ac:dyDescent="0.25">
      <c r="T1055" s="197"/>
      <c r="U1055" s="197"/>
      <c r="V1055" s="197"/>
      <c r="W1055" s="197"/>
      <c r="X1055" s="197"/>
      <c r="Y1055" s="197"/>
      <c r="Z1055" s="197"/>
      <c r="AA1055" s="197"/>
    </row>
    <row r="1056" spans="20:27" s="196" customFormat="1" x14ac:dyDescent="0.25">
      <c r="T1056" s="197"/>
      <c r="U1056" s="197"/>
      <c r="V1056" s="197"/>
      <c r="W1056" s="197"/>
      <c r="X1056" s="197"/>
      <c r="Y1056" s="197"/>
      <c r="Z1056" s="197"/>
      <c r="AA1056" s="197"/>
    </row>
    <row r="1057" spans="20:27" s="196" customFormat="1" x14ac:dyDescent="0.25">
      <c r="T1057" s="197"/>
      <c r="U1057" s="197"/>
      <c r="V1057" s="197"/>
      <c r="W1057" s="197"/>
      <c r="X1057" s="197"/>
      <c r="Y1057" s="197"/>
      <c r="Z1057" s="197"/>
      <c r="AA1057" s="197"/>
    </row>
    <row r="1058" spans="20:27" s="196" customFormat="1" x14ac:dyDescent="0.25">
      <c r="T1058" s="197"/>
      <c r="U1058" s="197"/>
      <c r="V1058" s="197"/>
      <c r="W1058" s="197"/>
      <c r="X1058" s="197"/>
      <c r="Y1058" s="197"/>
      <c r="Z1058" s="197"/>
      <c r="AA1058" s="197"/>
    </row>
    <row r="1059" spans="20:27" s="196" customFormat="1" x14ac:dyDescent="0.25">
      <c r="T1059" s="197"/>
      <c r="U1059" s="197"/>
      <c r="V1059" s="197"/>
      <c r="W1059" s="197"/>
      <c r="X1059" s="197"/>
      <c r="Y1059" s="197"/>
      <c r="Z1059" s="197"/>
      <c r="AA1059" s="197"/>
    </row>
    <row r="1060" spans="20:27" s="196" customFormat="1" x14ac:dyDescent="0.25">
      <c r="T1060" s="197"/>
      <c r="U1060" s="197"/>
      <c r="V1060" s="197"/>
      <c r="W1060" s="197"/>
      <c r="X1060" s="197"/>
      <c r="Y1060" s="197"/>
      <c r="Z1060" s="197"/>
      <c r="AA1060" s="197"/>
    </row>
    <row r="1061" spans="20:27" s="196" customFormat="1" x14ac:dyDescent="0.25">
      <c r="T1061" s="197"/>
      <c r="U1061" s="197"/>
      <c r="V1061" s="197"/>
      <c r="W1061" s="197"/>
      <c r="X1061" s="197"/>
      <c r="Y1061" s="197"/>
      <c r="Z1061" s="197"/>
      <c r="AA1061" s="197"/>
    </row>
    <row r="1062" spans="20:27" s="196" customFormat="1" x14ac:dyDescent="0.25">
      <c r="T1062" s="197"/>
      <c r="U1062" s="197"/>
      <c r="V1062" s="197"/>
      <c r="W1062" s="197"/>
      <c r="X1062" s="197"/>
      <c r="Y1062" s="197"/>
      <c r="Z1062" s="197"/>
      <c r="AA1062" s="197"/>
    </row>
    <row r="1063" spans="20:27" s="196" customFormat="1" x14ac:dyDescent="0.25">
      <c r="T1063" s="197"/>
      <c r="U1063" s="197"/>
      <c r="V1063" s="197"/>
      <c r="W1063" s="197"/>
      <c r="X1063" s="197"/>
      <c r="Y1063" s="197"/>
      <c r="Z1063" s="197"/>
      <c r="AA1063" s="197"/>
    </row>
    <row r="1064" spans="20:27" s="196" customFormat="1" x14ac:dyDescent="0.25">
      <c r="T1064" s="197"/>
      <c r="U1064" s="197"/>
      <c r="V1064" s="197"/>
      <c r="W1064" s="197"/>
      <c r="X1064" s="197"/>
      <c r="Y1064" s="197"/>
      <c r="Z1064" s="197"/>
      <c r="AA1064" s="197"/>
    </row>
    <row r="1065" spans="20:27" s="196" customFormat="1" x14ac:dyDescent="0.25">
      <c r="T1065" s="197"/>
      <c r="U1065" s="197"/>
      <c r="V1065" s="197"/>
      <c r="W1065" s="197"/>
      <c r="X1065" s="197"/>
      <c r="Y1065" s="197"/>
      <c r="Z1065" s="197"/>
      <c r="AA1065" s="197"/>
    </row>
    <row r="1066" spans="20:27" s="196" customFormat="1" x14ac:dyDescent="0.25">
      <c r="T1066" s="197"/>
      <c r="U1066" s="197"/>
      <c r="V1066" s="197"/>
      <c r="W1066" s="197"/>
      <c r="X1066" s="197"/>
      <c r="Y1066" s="197"/>
      <c r="Z1066" s="197"/>
      <c r="AA1066" s="197"/>
    </row>
    <row r="1067" spans="20:27" s="196" customFormat="1" x14ac:dyDescent="0.25">
      <c r="T1067" s="197"/>
      <c r="U1067" s="197"/>
      <c r="V1067" s="197"/>
      <c r="W1067" s="197"/>
      <c r="X1067" s="197"/>
      <c r="Y1067" s="197"/>
      <c r="Z1067" s="197"/>
      <c r="AA1067" s="197"/>
    </row>
    <row r="1068" spans="20:27" s="196" customFormat="1" x14ac:dyDescent="0.25">
      <c r="T1068" s="197"/>
      <c r="U1068" s="197"/>
      <c r="V1068" s="197"/>
      <c r="W1068" s="197"/>
      <c r="X1068" s="197"/>
      <c r="Y1068" s="197"/>
      <c r="Z1068" s="197"/>
      <c r="AA1068" s="197"/>
    </row>
    <row r="1069" spans="20:27" s="196" customFormat="1" x14ac:dyDescent="0.25">
      <c r="T1069" s="197"/>
      <c r="U1069" s="197"/>
      <c r="V1069" s="197"/>
      <c r="W1069" s="197"/>
      <c r="X1069" s="197"/>
      <c r="Y1069" s="197"/>
      <c r="Z1069" s="197"/>
      <c r="AA1069" s="197"/>
    </row>
    <row r="1070" spans="20:27" s="196" customFormat="1" x14ac:dyDescent="0.25">
      <c r="T1070" s="197"/>
      <c r="U1070" s="197"/>
      <c r="V1070" s="197"/>
      <c r="W1070" s="197"/>
      <c r="X1070" s="197"/>
      <c r="Y1070" s="197"/>
      <c r="Z1070" s="197"/>
      <c r="AA1070" s="197"/>
    </row>
    <row r="1071" spans="20:27" s="196" customFormat="1" x14ac:dyDescent="0.25">
      <c r="T1071" s="197"/>
      <c r="U1071" s="197"/>
      <c r="V1071" s="197"/>
      <c r="W1071" s="197"/>
      <c r="X1071" s="197"/>
      <c r="Y1071" s="197"/>
      <c r="Z1071" s="197"/>
      <c r="AA1071" s="197"/>
    </row>
    <row r="1072" spans="20:27" s="196" customFormat="1" x14ac:dyDescent="0.25">
      <c r="T1072" s="197"/>
      <c r="U1072" s="197"/>
      <c r="V1072" s="197"/>
      <c r="W1072" s="197"/>
      <c r="X1072" s="197"/>
      <c r="Y1072" s="197"/>
      <c r="Z1072" s="197"/>
      <c r="AA1072" s="197"/>
    </row>
    <row r="1073" spans="20:27" s="196" customFormat="1" x14ac:dyDescent="0.25">
      <c r="T1073" s="197"/>
      <c r="U1073" s="197"/>
      <c r="V1073" s="197"/>
      <c r="W1073" s="197"/>
      <c r="X1073" s="197"/>
      <c r="Y1073" s="197"/>
      <c r="Z1073" s="197"/>
      <c r="AA1073" s="197"/>
    </row>
    <row r="1074" spans="20:27" s="196" customFormat="1" x14ac:dyDescent="0.25">
      <c r="T1074" s="197"/>
      <c r="U1074" s="197"/>
      <c r="V1074" s="197"/>
      <c r="W1074" s="197"/>
      <c r="X1074" s="197"/>
      <c r="Y1074" s="197"/>
      <c r="Z1074" s="197"/>
      <c r="AA1074" s="197"/>
    </row>
    <row r="1075" spans="20:27" s="196" customFormat="1" x14ac:dyDescent="0.25">
      <c r="T1075" s="197"/>
      <c r="U1075" s="197"/>
      <c r="V1075" s="197"/>
      <c r="W1075" s="197"/>
      <c r="X1075" s="197"/>
      <c r="Y1075" s="197"/>
      <c r="Z1075" s="197"/>
      <c r="AA1075" s="197"/>
    </row>
    <row r="1076" spans="20:27" s="196" customFormat="1" x14ac:dyDescent="0.25">
      <c r="T1076" s="197"/>
      <c r="U1076" s="197"/>
      <c r="V1076" s="197"/>
      <c r="W1076" s="197"/>
      <c r="X1076" s="197"/>
      <c r="Y1076" s="197"/>
      <c r="Z1076" s="197"/>
      <c r="AA1076" s="197"/>
    </row>
    <row r="1077" spans="20:27" s="196" customFormat="1" x14ac:dyDescent="0.25">
      <c r="T1077" s="197"/>
      <c r="U1077" s="197"/>
      <c r="V1077" s="197"/>
      <c r="W1077" s="197"/>
      <c r="X1077" s="197"/>
      <c r="Y1077" s="197"/>
      <c r="Z1077" s="197"/>
      <c r="AA1077" s="197"/>
    </row>
    <row r="1078" spans="20:27" s="196" customFormat="1" x14ac:dyDescent="0.25">
      <c r="T1078" s="197"/>
      <c r="U1078" s="197"/>
      <c r="V1078" s="197"/>
      <c r="W1078" s="197"/>
      <c r="X1078" s="197"/>
      <c r="Y1078" s="197"/>
      <c r="Z1078" s="197"/>
      <c r="AA1078" s="197"/>
    </row>
    <row r="1079" spans="20:27" s="196" customFormat="1" x14ac:dyDescent="0.25">
      <c r="T1079" s="197"/>
      <c r="U1079" s="197"/>
      <c r="V1079" s="197"/>
      <c r="W1079" s="197"/>
      <c r="X1079" s="197"/>
      <c r="Y1079" s="197"/>
      <c r="Z1079" s="197"/>
      <c r="AA1079" s="197"/>
    </row>
    <row r="1080" spans="20:27" s="196" customFormat="1" x14ac:dyDescent="0.25">
      <c r="T1080" s="197"/>
      <c r="U1080" s="197"/>
      <c r="V1080" s="197"/>
      <c r="W1080" s="197"/>
      <c r="X1080" s="197"/>
      <c r="Y1080" s="197"/>
      <c r="Z1080" s="197"/>
      <c r="AA1080" s="197"/>
    </row>
    <row r="1081" spans="20:27" s="196" customFormat="1" x14ac:dyDescent="0.25">
      <c r="T1081" s="197"/>
      <c r="U1081" s="197"/>
      <c r="V1081" s="197"/>
      <c r="W1081" s="197"/>
      <c r="X1081" s="197"/>
      <c r="Y1081" s="197"/>
      <c r="Z1081" s="197"/>
      <c r="AA1081" s="197"/>
    </row>
    <row r="1082" spans="20:27" s="196" customFormat="1" x14ac:dyDescent="0.25">
      <c r="T1082" s="197"/>
      <c r="U1082" s="197"/>
      <c r="V1082" s="197"/>
      <c r="W1082" s="197"/>
      <c r="X1082" s="197"/>
      <c r="Y1082" s="197"/>
      <c r="Z1082" s="197"/>
      <c r="AA1082" s="197"/>
    </row>
    <row r="1083" spans="20:27" s="196" customFormat="1" x14ac:dyDescent="0.25">
      <c r="T1083" s="197"/>
      <c r="U1083" s="197"/>
      <c r="V1083" s="197"/>
      <c r="W1083" s="197"/>
      <c r="X1083" s="197"/>
      <c r="Y1083" s="197"/>
      <c r="Z1083" s="197"/>
      <c r="AA1083" s="197"/>
    </row>
    <row r="1084" spans="20:27" s="196" customFormat="1" x14ac:dyDescent="0.25">
      <c r="T1084" s="197"/>
      <c r="U1084" s="197"/>
      <c r="V1084" s="197"/>
      <c r="W1084" s="197"/>
      <c r="X1084" s="197"/>
      <c r="Y1084" s="197"/>
      <c r="Z1084" s="197"/>
      <c r="AA1084" s="197"/>
    </row>
    <row r="1085" spans="20:27" s="196" customFormat="1" x14ac:dyDescent="0.25">
      <c r="T1085" s="197"/>
      <c r="U1085" s="197"/>
      <c r="V1085" s="197"/>
      <c r="W1085" s="197"/>
      <c r="X1085" s="197"/>
      <c r="Y1085" s="197"/>
      <c r="Z1085" s="197"/>
      <c r="AA1085" s="197"/>
    </row>
    <row r="1086" spans="20:27" s="196" customFormat="1" x14ac:dyDescent="0.25">
      <c r="T1086" s="197"/>
      <c r="U1086" s="197"/>
      <c r="V1086" s="197"/>
      <c r="W1086" s="197"/>
      <c r="X1086" s="197"/>
      <c r="Y1086" s="197"/>
      <c r="Z1086" s="197"/>
      <c r="AA1086" s="197"/>
    </row>
    <row r="1087" spans="20:27" s="196" customFormat="1" x14ac:dyDescent="0.25">
      <c r="T1087" s="197"/>
      <c r="U1087" s="197"/>
      <c r="V1087" s="197"/>
      <c r="W1087" s="197"/>
      <c r="X1087" s="197"/>
      <c r="Y1087" s="197"/>
      <c r="Z1087" s="197"/>
      <c r="AA1087" s="197"/>
    </row>
    <row r="1088" spans="20:27" s="196" customFormat="1" x14ac:dyDescent="0.25">
      <c r="T1088" s="197"/>
      <c r="U1088" s="197"/>
      <c r="V1088" s="197"/>
      <c r="W1088" s="197"/>
      <c r="X1088" s="197"/>
      <c r="Y1088" s="197"/>
      <c r="Z1088" s="197"/>
      <c r="AA1088" s="197"/>
    </row>
    <row r="1089" spans="20:27" s="196" customFormat="1" x14ac:dyDescent="0.25">
      <c r="T1089" s="197"/>
      <c r="U1089" s="197"/>
      <c r="V1089" s="197"/>
      <c r="W1089" s="197"/>
      <c r="X1089" s="197"/>
      <c r="Y1089" s="197"/>
      <c r="Z1089" s="197"/>
      <c r="AA1089" s="197"/>
    </row>
    <row r="1090" spans="20:27" s="196" customFormat="1" x14ac:dyDescent="0.25">
      <c r="T1090" s="197"/>
      <c r="U1090" s="197"/>
      <c r="V1090" s="197"/>
      <c r="W1090" s="197"/>
      <c r="X1090" s="197"/>
      <c r="Y1090" s="197"/>
      <c r="Z1090" s="197"/>
      <c r="AA1090" s="197"/>
    </row>
    <row r="1091" spans="20:27" s="196" customFormat="1" x14ac:dyDescent="0.25">
      <c r="T1091" s="197"/>
      <c r="U1091" s="197"/>
      <c r="V1091" s="197"/>
      <c r="W1091" s="197"/>
      <c r="X1091" s="197"/>
      <c r="Y1091" s="197"/>
      <c r="Z1091" s="197"/>
      <c r="AA1091" s="197"/>
    </row>
    <row r="1092" spans="20:27" s="196" customFormat="1" x14ac:dyDescent="0.25">
      <c r="T1092" s="197"/>
      <c r="U1092" s="197"/>
      <c r="V1092" s="197"/>
      <c r="W1092" s="197"/>
      <c r="X1092" s="197"/>
      <c r="Y1092" s="197"/>
      <c r="Z1092" s="197"/>
      <c r="AA1092" s="197"/>
    </row>
    <row r="1093" spans="20:27" s="196" customFormat="1" x14ac:dyDescent="0.25">
      <c r="T1093" s="197"/>
      <c r="U1093" s="197"/>
      <c r="V1093" s="197"/>
      <c r="W1093" s="197"/>
      <c r="X1093" s="197"/>
      <c r="Y1093" s="197"/>
      <c r="Z1093" s="197"/>
      <c r="AA1093" s="197"/>
    </row>
    <row r="1094" spans="20:27" s="196" customFormat="1" x14ac:dyDescent="0.25">
      <c r="T1094" s="197"/>
      <c r="U1094" s="197"/>
      <c r="V1094" s="197"/>
      <c r="W1094" s="197"/>
      <c r="X1094" s="197"/>
      <c r="Y1094" s="197"/>
      <c r="Z1094" s="197"/>
      <c r="AA1094" s="197"/>
    </row>
    <row r="1095" spans="20:27" s="196" customFormat="1" x14ac:dyDescent="0.25">
      <c r="T1095" s="197"/>
      <c r="U1095" s="197"/>
      <c r="V1095" s="197"/>
      <c r="W1095" s="197"/>
      <c r="X1095" s="197"/>
      <c r="Y1095" s="197"/>
      <c r="Z1095" s="197"/>
      <c r="AA1095" s="197"/>
    </row>
    <row r="1096" spans="20:27" s="196" customFormat="1" x14ac:dyDescent="0.25">
      <c r="T1096" s="197"/>
      <c r="U1096" s="197"/>
      <c r="V1096" s="197"/>
      <c r="W1096" s="197"/>
      <c r="X1096" s="197"/>
      <c r="Y1096" s="197"/>
      <c r="Z1096" s="197"/>
      <c r="AA1096" s="197"/>
    </row>
    <row r="1097" spans="20:27" s="196" customFormat="1" x14ac:dyDescent="0.25">
      <c r="T1097" s="197"/>
      <c r="U1097" s="197"/>
      <c r="V1097" s="197"/>
      <c r="W1097" s="197"/>
      <c r="X1097" s="197"/>
      <c r="Y1097" s="197"/>
      <c r="Z1097" s="197"/>
      <c r="AA1097" s="197"/>
    </row>
    <row r="1098" spans="20:27" s="196" customFormat="1" x14ac:dyDescent="0.25">
      <c r="T1098" s="197"/>
      <c r="U1098" s="197"/>
      <c r="V1098" s="197"/>
      <c r="W1098" s="197"/>
      <c r="X1098" s="197"/>
      <c r="Y1098" s="197"/>
      <c r="Z1098" s="197"/>
      <c r="AA1098" s="197"/>
    </row>
    <row r="1099" spans="20:27" s="196" customFormat="1" x14ac:dyDescent="0.25">
      <c r="T1099" s="197"/>
      <c r="U1099" s="197"/>
      <c r="V1099" s="197"/>
      <c r="W1099" s="197"/>
      <c r="X1099" s="197"/>
      <c r="Y1099" s="197"/>
      <c r="Z1099" s="197"/>
      <c r="AA1099" s="197"/>
    </row>
    <row r="1100" spans="20:27" s="196" customFormat="1" x14ac:dyDescent="0.25">
      <c r="T1100" s="197"/>
      <c r="U1100" s="197"/>
      <c r="V1100" s="197"/>
      <c r="W1100" s="197"/>
      <c r="X1100" s="197"/>
      <c r="Y1100" s="197"/>
      <c r="Z1100" s="197"/>
      <c r="AA1100" s="197"/>
    </row>
    <row r="1101" spans="20:27" s="196" customFormat="1" x14ac:dyDescent="0.25">
      <c r="T1101" s="197"/>
      <c r="U1101" s="197"/>
      <c r="V1101" s="197"/>
      <c r="W1101" s="197"/>
      <c r="X1101" s="197"/>
      <c r="Y1101" s="197"/>
      <c r="Z1101" s="197"/>
      <c r="AA1101" s="197"/>
    </row>
    <row r="1102" spans="20:27" s="196" customFormat="1" x14ac:dyDescent="0.25">
      <c r="T1102" s="197"/>
      <c r="U1102" s="197"/>
      <c r="V1102" s="197"/>
      <c r="W1102" s="197"/>
      <c r="X1102" s="197"/>
      <c r="Y1102" s="197"/>
      <c r="Z1102" s="197"/>
      <c r="AA1102" s="197"/>
    </row>
    <row r="1103" spans="20:27" s="196" customFormat="1" x14ac:dyDescent="0.25">
      <c r="T1103" s="197"/>
      <c r="U1103" s="197"/>
      <c r="V1103" s="197"/>
      <c r="W1103" s="197"/>
      <c r="X1103" s="197"/>
      <c r="Y1103" s="197"/>
      <c r="Z1103" s="197"/>
      <c r="AA1103" s="197"/>
    </row>
    <row r="1104" spans="20:27" s="196" customFormat="1" x14ac:dyDescent="0.25">
      <c r="T1104" s="197"/>
      <c r="U1104" s="197"/>
      <c r="V1104" s="197"/>
      <c r="W1104" s="197"/>
      <c r="X1104" s="197"/>
      <c r="Y1104" s="197"/>
      <c r="Z1104" s="197"/>
      <c r="AA1104" s="197"/>
    </row>
    <row r="1105" spans="20:27" s="196" customFormat="1" x14ac:dyDescent="0.25">
      <c r="T1105" s="197"/>
      <c r="U1105" s="197"/>
      <c r="V1105" s="197"/>
      <c r="W1105" s="197"/>
      <c r="X1105" s="197"/>
      <c r="Y1105" s="197"/>
      <c r="Z1105" s="197"/>
      <c r="AA1105" s="197"/>
    </row>
    <row r="1106" spans="20:27" s="196" customFormat="1" x14ac:dyDescent="0.25">
      <c r="T1106" s="197"/>
      <c r="U1106" s="197"/>
      <c r="V1106" s="197"/>
      <c r="W1106" s="197"/>
      <c r="X1106" s="197"/>
      <c r="Y1106" s="197"/>
      <c r="Z1106" s="197"/>
      <c r="AA1106" s="197"/>
    </row>
    <row r="1107" spans="20:27" s="196" customFormat="1" x14ac:dyDescent="0.25">
      <c r="T1107" s="197"/>
      <c r="U1107" s="197"/>
      <c r="V1107" s="197"/>
      <c r="W1107" s="197"/>
      <c r="X1107" s="197"/>
      <c r="Y1107" s="197"/>
      <c r="Z1107" s="197"/>
      <c r="AA1107" s="197"/>
    </row>
    <row r="1108" spans="20:27" s="196" customFormat="1" x14ac:dyDescent="0.25">
      <c r="T1108" s="197"/>
      <c r="U1108" s="197"/>
      <c r="V1108" s="197"/>
      <c r="W1108" s="197"/>
      <c r="X1108" s="197"/>
      <c r="Y1108" s="197"/>
      <c r="Z1108" s="197"/>
      <c r="AA1108" s="197"/>
    </row>
    <row r="1109" spans="20:27" s="196" customFormat="1" x14ac:dyDescent="0.25">
      <c r="T1109" s="197"/>
      <c r="U1109" s="197"/>
      <c r="V1109" s="197"/>
      <c r="W1109" s="197"/>
      <c r="X1109" s="197"/>
      <c r="Y1109" s="197"/>
      <c r="Z1109" s="197"/>
      <c r="AA1109" s="197"/>
    </row>
    <row r="1110" spans="20:27" s="196" customFormat="1" x14ac:dyDescent="0.25">
      <c r="T1110" s="197"/>
      <c r="U1110" s="197"/>
      <c r="V1110" s="197"/>
      <c r="W1110" s="197"/>
      <c r="X1110" s="197"/>
      <c r="Y1110" s="197"/>
      <c r="Z1110" s="197"/>
      <c r="AA1110" s="197"/>
    </row>
    <row r="1111" spans="20:27" s="196" customFormat="1" x14ac:dyDescent="0.25">
      <c r="T1111" s="197"/>
      <c r="U1111" s="197"/>
      <c r="V1111" s="197"/>
      <c r="W1111" s="197"/>
      <c r="X1111" s="197"/>
      <c r="Y1111" s="197"/>
      <c r="Z1111" s="197"/>
      <c r="AA1111" s="197"/>
    </row>
    <row r="1112" spans="20:27" s="196" customFormat="1" x14ac:dyDescent="0.25">
      <c r="T1112" s="197"/>
      <c r="U1112" s="197"/>
      <c r="V1112" s="197"/>
      <c r="W1112" s="197"/>
      <c r="X1112" s="197"/>
      <c r="Y1112" s="197"/>
      <c r="Z1112" s="197"/>
      <c r="AA1112" s="197"/>
    </row>
    <row r="1113" spans="20:27" s="196" customFormat="1" x14ac:dyDescent="0.25">
      <c r="T1113" s="197"/>
      <c r="U1113" s="197"/>
      <c r="V1113" s="197"/>
      <c r="W1113" s="197"/>
      <c r="X1113" s="197"/>
      <c r="Y1113" s="197"/>
      <c r="Z1113" s="197"/>
      <c r="AA1113" s="197"/>
    </row>
    <row r="1114" spans="20:27" s="196" customFormat="1" x14ac:dyDescent="0.25">
      <c r="T1114" s="197"/>
      <c r="U1114" s="197"/>
      <c r="V1114" s="197"/>
      <c r="W1114" s="197"/>
      <c r="X1114" s="197"/>
      <c r="Y1114" s="197"/>
      <c r="Z1114" s="197"/>
      <c r="AA1114" s="197"/>
    </row>
    <row r="1115" spans="20:27" s="196" customFormat="1" x14ac:dyDescent="0.25">
      <c r="T1115" s="197"/>
      <c r="U1115" s="197"/>
      <c r="V1115" s="197"/>
      <c r="W1115" s="197"/>
      <c r="X1115" s="197"/>
      <c r="Y1115" s="197"/>
      <c r="Z1115" s="197"/>
      <c r="AA1115" s="197"/>
    </row>
    <row r="1116" spans="20:27" s="196" customFormat="1" x14ac:dyDescent="0.25">
      <c r="T1116" s="197"/>
      <c r="U1116" s="197"/>
      <c r="V1116" s="197"/>
      <c r="W1116" s="197"/>
      <c r="X1116" s="197"/>
      <c r="Y1116" s="197"/>
      <c r="Z1116" s="197"/>
      <c r="AA1116" s="197"/>
    </row>
    <row r="1117" spans="20:27" s="196" customFormat="1" x14ac:dyDescent="0.25">
      <c r="T1117" s="197"/>
      <c r="U1117" s="197"/>
      <c r="V1117" s="197"/>
      <c r="W1117" s="197"/>
      <c r="X1117" s="197"/>
      <c r="Y1117" s="197"/>
      <c r="Z1117" s="197"/>
      <c r="AA1117" s="197"/>
    </row>
    <row r="1118" spans="20:27" s="196" customFormat="1" x14ac:dyDescent="0.25">
      <c r="T1118" s="197"/>
      <c r="U1118" s="197"/>
      <c r="V1118" s="197"/>
      <c r="W1118" s="197"/>
      <c r="X1118" s="197"/>
      <c r="Y1118" s="197"/>
      <c r="Z1118" s="197"/>
      <c r="AA1118" s="197"/>
    </row>
    <row r="1119" spans="20:27" s="196" customFormat="1" x14ac:dyDescent="0.25">
      <c r="T1119" s="197"/>
      <c r="U1119" s="197"/>
      <c r="V1119" s="197"/>
      <c r="W1119" s="197"/>
      <c r="X1119" s="197"/>
      <c r="Y1119" s="197"/>
      <c r="Z1119" s="197"/>
      <c r="AA1119" s="197"/>
    </row>
    <row r="1120" spans="20:27" s="196" customFormat="1" x14ac:dyDescent="0.25">
      <c r="T1120" s="197"/>
      <c r="U1120" s="197"/>
      <c r="V1120" s="197"/>
      <c r="W1120" s="197"/>
      <c r="X1120" s="197"/>
      <c r="Y1120" s="197"/>
      <c r="Z1120" s="197"/>
      <c r="AA1120" s="197"/>
    </row>
    <row r="1121" spans="20:27" s="196" customFormat="1" x14ac:dyDescent="0.25">
      <c r="T1121" s="197"/>
      <c r="U1121" s="197"/>
      <c r="V1121" s="197"/>
      <c r="W1121" s="197"/>
      <c r="X1121" s="197"/>
      <c r="Y1121" s="197"/>
      <c r="Z1121" s="197"/>
      <c r="AA1121" s="197"/>
    </row>
    <row r="1122" spans="20:27" s="196" customFormat="1" x14ac:dyDescent="0.25">
      <c r="T1122" s="197"/>
      <c r="U1122" s="197"/>
      <c r="V1122" s="197"/>
      <c r="W1122" s="197"/>
      <c r="X1122" s="197"/>
      <c r="Y1122" s="197"/>
      <c r="Z1122" s="197"/>
      <c r="AA1122" s="197"/>
    </row>
    <row r="1123" spans="20:27" s="196" customFormat="1" x14ac:dyDescent="0.25">
      <c r="T1123" s="197"/>
      <c r="U1123" s="197"/>
      <c r="V1123" s="197"/>
      <c r="W1123" s="197"/>
      <c r="X1123" s="197"/>
      <c r="Y1123" s="197"/>
      <c r="Z1123" s="197"/>
      <c r="AA1123" s="197"/>
    </row>
    <row r="1124" spans="20:27" s="196" customFormat="1" x14ac:dyDescent="0.25">
      <c r="T1124" s="197"/>
      <c r="U1124" s="197"/>
      <c r="V1124" s="197"/>
      <c r="W1124" s="197"/>
      <c r="X1124" s="197"/>
      <c r="Y1124" s="197"/>
      <c r="Z1124" s="197"/>
      <c r="AA1124" s="197"/>
    </row>
    <row r="1125" spans="20:27" s="196" customFormat="1" x14ac:dyDescent="0.25">
      <c r="T1125" s="197"/>
      <c r="U1125" s="197"/>
      <c r="V1125" s="197"/>
      <c r="W1125" s="197"/>
      <c r="X1125" s="197"/>
      <c r="Y1125" s="197"/>
      <c r="Z1125" s="197"/>
      <c r="AA1125" s="197"/>
    </row>
    <row r="1126" spans="20:27" s="196" customFormat="1" x14ac:dyDescent="0.25">
      <c r="T1126" s="197"/>
      <c r="U1126" s="197"/>
      <c r="V1126" s="197"/>
      <c r="W1126" s="197"/>
      <c r="X1126" s="197"/>
      <c r="Y1126" s="197"/>
      <c r="Z1126" s="197"/>
      <c r="AA1126" s="197"/>
    </row>
    <row r="1127" spans="20:27" s="196" customFormat="1" x14ac:dyDescent="0.25">
      <c r="T1127" s="197"/>
      <c r="U1127" s="197"/>
      <c r="V1127" s="197"/>
      <c r="W1127" s="197"/>
      <c r="X1127" s="197"/>
      <c r="Y1127" s="197"/>
      <c r="Z1127" s="197"/>
      <c r="AA1127" s="197"/>
    </row>
    <row r="1128" spans="20:27" s="196" customFormat="1" x14ac:dyDescent="0.25">
      <c r="T1128" s="197"/>
      <c r="U1128" s="197"/>
      <c r="V1128" s="197"/>
      <c r="W1128" s="197"/>
      <c r="X1128" s="197"/>
      <c r="Y1128" s="197"/>
      <c r="Z1128" s="197"/>
      <c r="AA1128" s="197"/>
    </row>
    <row r="1129" spans="20:27" s="196" customFormat="1" x14ac:dyDescent="0.25">
      <c r="T1129" s="197"/>
      <c r="U1129" s="197"/>
      <c r="V1129" s="197"/>
      <c r="W1129" s="197"/>
      <c r="X1129" s="197"/>
      <c r="Y1129" s="197"/>
      <c r="Z1129" s="197"/>
      <c r="AA1129" s="197"/>
    </row>
    <row r="1130" spans="20:27" s="196" customFormat="1" x14ac:dyDescent="0.25">
      <c r="T1130" s="197"/>
      <c r="U1130" s="197"/>
      <c r="V1130" s="197"/>
      <c r="W1130" s="197"/>
      <c r="X1130" s="197"/>
      <c r="Y1130" s="197"/>
      <c r="Z1130" s="197"/>
      <c r="AA1130" s="197"/>
    </row>
    <row r="1131" spans="20:27" s="196" customFormat="1" x14ac:dyDescent="0.25">
      <c r="T1131" s="197"/>
      <c r="U1131" s="197"/>
      <c r="V1131" s="197"/>
      <c r="W1131" s="197"/>
      <c r="X1131" s="197"/>
      <c r="Y1131" s="197"/>
      <c r="Z1131" s="197"/>
      <c r="AA1131" s="197"/>
    </row>
    <row r="1132" spans="20:27" s="196" customFormat="1" x14ac:dyDescent="0.25">
      <c r="T1132" s="197"/>
      <c r="U1132" s="197"/>
      <c r="V1132" s="197"/>
      <c r="W1132" s="197"/>
      <c r="X1132" s="197"/>
      <c r="Y1132" s="197"/>
      <c r="Z1132" s="197"/>
      <c r="AA1132" s="197"/>
    </row>
    <row r="1133" spans="20:27" s="196" customFormat="1" x14ac:dyDescent="0.25">
      <c r="T1133" s="197"/>
      <c r="U1133" s="197"/>
      <c r="V1133" s="197"/>
      <c r="W1133" s="197"/>
      <c r="X1133" s="197"/>
      <c r="Y1133" s="197"/>
      <c r="Z1133" s="197"/>
      <c r="AA1133" s="197"/>
    </row>
    <row r="1134" spans="20:27" s="196" customFormat="1" x14ac:dyDescent="0.25">
      <c r="T1134" s="197"/>
      <c r="U1134" s="197"/>
      <c r="V1134" s="197"/>
      <c r="W1134" s="197"/>
      <c r="X1134" s="197"/>
      <c r="Y1134" s="197"/>
      <c r="Z1134" s="197"/>
      <c r="AA1134" s="197"/>
    </row>
    <row r="1135" spans="20:27" s="196" customFormat="1" x14ac:dyDescent="0.25">
      <c r="T1135" s="197"/>
      <c r="U1135" s="197"/>
      <c r="V1135" s="197"/>
      <c r="W1135" s="197"/>
      <c r="X1135" s="197"/>
      <c r="Y1135" s="197"/>
      <c r="Z1135" s="197"/>
      <c r="AA1135" s="197"/>
    </row>
    <row r="1136" spans="20:27" s="196" customFormat="1" x14ac:dyDescent="0.25">
      <c r="T1136" s="197"/>
      <c r="U1136" s="197"/>
      <c r="V1136" s="197"/>
      <c r="W1136" s="197"/>
      <c r="X1136" s="197"/>
      <c r="Y1136" s="197"/>
      <c r="Z1136" s="197"/>
      <c r="AA1136" s="197"/>
    </row>
    <row r="1137" spans="20:27" s="196" customFormat="1" x14ac:dyDescent="0.25">
      <c r="T1137" s="197"/>
      <c r="U1137" s="197"/>
      <c r="V1137" s="197"/>
      <c r="W1137" s="197"/>
      <c r="X1137" s="197"/>
      <c r="Y1137" s="197"/>
      <c r="Z1137" s="197"/>
      <c r="AA1137" s="197"/>
    </row>
    <row r="1138" spans="20:27" s="196" customFormat="1" x14ac:dyDescent="0.25">
      <c r="T1138" s="197"/>
      <c r="U1138" s="197"/>
      <c r="V1138" s="197"/>
      <c r="W1138" s="197"/>
      <c r="X1138" s="197"/>
      <c r="Y1138" s="197"/>
      <c r="Z1138" s="197"/>
      <c r="AA1138" s="197"/>
    </row>
    <row r="1139" spans="20:27" s="196" customFormat="1" x14ac:dyDescent="0.25">
      <c r="T1139" s="197"/>
      <c r="U1139" s="197"/>
      <c r="V1139" s="197"/>
      <c r="W1139" s="197"/>
      <c r="X1139" s="197"/>
      <c r="Y1139" s="197"/>
      <c r="Z1139" s="197"/>
      <c r="AA1139" s="197"/>
    </row>
    <row r="1140" spans="20:27" s="196" customFormat="1" x14ac:dyDescent="0.25">
      <c r="T1140" s="197"/>
      <c r="U1140" s="197"/>
      <c r="V1140" s="197"/>
      <c r="W1140" s="197"/>
      <c r="X1140" s="197"/>
      <c r="Y1140" s="197"/>
      <c r="Z1140" s="197"/>
      <c r="AA1140" s="197"/>
    </row>
    <row r="1141" spans="20:27" s="196" customFormat="1" x14ac:dyDescent="0.25">
      <c r="T1141" s="197"/>
      <c r="U1141" s="197"/>
      <c r="V1141" s="197"/>
      <c r="W1141" s="197"/>
      <c r="X1141" s="197"/>
      <c r="Y1141" s="197"/>
      <c r="Z1141" s="197"/>
      <c r="AA1141" s="197"/>
    </row>
    <row r="1142" spans="20:27" s="196" customFormat="1" x14ac:dyDescent="0.25">
      <c r="T1142" s="197"/>
      <c r="U1142" s="197"/>
      <c r="V1142" s="197"/>
      <c r="W1142" s="197"/>
      <c r="X1142" s="197"/>
      <c r="Y1142" s="197"/>
      <c r="Z1142" s="197"/>
      <c r="AA1142" s="197"/>
    </row>
    <row r="1143" spans="20:27" s="196" customFormat="1" x14ac:dyDescent="0.25">
      <c r="T1143" s="197"/>
      <c r="U1143" s="197"/>
      <c r="V1143" s="197"/>
      <c r="W1143" s="197"/>
      <c r="X1143" s="197"/>
      <c r="Y1143" s="197"/>
      <c r="Z1143" s="197"/>
      <c r="AA1143" s="197"/>
    </row>
    <row r="1144" spans="20:27" s="196" customFormat="1" x14ac:dyDescent="0.25">
      <c r="T1144" s="197"/>
      <c r="U1144" s="197"/>
      <c r="V1144" s="197"/>
      <c r="W1144" s="197"/>
      <c r="X1144" s="197"/>
      <c r="Y1144" s="197"/>
      <c r="Z1144" s="197"/>
      <c r="AA1144" s="197"/>
    </row>
    <row r="1145" spans="20:27" s="196" customFormat="1" x14ac:dyDescent="0.25">
      <c r="T1145" s="197"/>
      <c r="U1145" s="197"/>
      <c r="V1145" s="197"/>
      <c r="W1145" s="197"/>
      <c r="X1145" s="197"/>
      <c r="Y1145" s="197"/>
      <c r="Z1145" s="197"/>
      <c r="AA1145" s="197"/>
    </row>
    <row r="1146" spans="20:27" s="196" customFormat="1" x14ac:dyDescent="0.25">
      <c r="T1146" s="197"/>
      <c r="U1146" s="197"/>
      <c r="V1146" s="197"/>
      <c r="W1146" s="197"/>
      <c r="X1146" s="197"/>
      <c r="Y1146" s="197"/>
      <c r="Z1146" s="197"/>
      <c r="AA1146" s="197"/>
    </row>
    <row r="1147" spans="20:27" s="196" customFormat="1" x14ac:dyDescent="0.25">
      <c r="T1147" s="197"/>
      <c r="U1147" s="197"/>
      <c r="V1147" s="197"/>
      <c r="W1147" s="197"/>
      <c r="X1147" s="197"/>
      <c r="Y1147" s="197"/>
      <c r="Z1147" s="197"/>
      <c r="AA1147" s="197"/>
    </row>
    <row r="1148" spans="20:27" s="196" customFormat="1" x14ac:dyDescent="0.25">
      <c r="T1148" s="197"/>
      <c r="U1148" s="197"/>
      <c r="V1148" s="197"/>
      <c r="W1148" s="197"/>
      <c r="X1148" s="197"/>
      <c r="Y1148" s="197"/>
      <c r="Z1148" s="197"/>
      <c r="AA1148" s="197"/>
    </row>
    <row r="1149" spans="20:27" s="196" customFormat="1" x14ac:dyDescent="0.25">
      <c r="T1149" s="197"/>
      <c r="U1149" s="197"/>
      <c r="V1149" s="197"/>
      <c r="W1149" s="197"/>
      <c r="X1149" s="197"/>
      <c r="Y1149" s="197"/>
      <c r="Z1149" s="197"/>
      <c r="AA1149" s="197"/>
    </row>
    <row r="1150" spans="20:27" s="196" customFormat="1" x14ac:dyDescent="0.25">
      <c r="T1150" s="197"/>
      <c r="U1150" s="197"/>
      <c r="V1150" s="197"/>
      <c r="W1150" s="197"/>
      <c r="X1150" s="197"/>
      <c r="Y1150" s="197"/>
      <c r="Z1150" s="197"/>
      <c r="AA1150" s="197"/>
    </row>
    <row r="1151" spans="20:27" s="196" customFormat="1" x14ac:dyDescent="0.25">
      <c r="T1151" s="197"/>
      <c r="U1151" s="197"/>
      <c r="V1151" s="197"/>
      <c r="W1151" s="197"/>
      <c r="X1151" s="197"/>
      <c r="Y1151" s="197"/>
      <c r="Z1151" s="197"/>
      <c r="AA1151" s="197"/>
    </row>
    <row r="1152" spans="20:27" s="196" customFormat="1" x14ac:dyDescent="0.25">
      <c r="T1152" s="197"/>
      <c r="U1152" s="197"/>
      <c r="V1152" s="197"/>
      <c r="W1152" s="197"/>
      <c r="X1152" s="197"/>
      <c r="Y1152" s="197"/>
      <c r="Z1152" s="197"/>
      <c r="AA1152" s="197"/>
    </row>
    <row r="1153" spans="20:27" s="196" customFormat="1" x14ac:dyDescent="0.25">
      <c r="T1153" s="197"/>
      <c r="U1153" s="197"/>
      <c r="V1153" s="197"/>
      <c r="W1153" s="197"/>
      <c r="X1153" s="197"/>
      <c r="Y1153" s="197"/>
      <c r="Z1153" s="197"/>
      <c r="AA1153" s="197"/>
    </row>
    <row r="1154" spans="20:27" s="196" customFormat="1" x14ac:dyDescent="0.25">
      <c r="T1154" s="197"/>
      <c r="U1154" s="197"/>
      <c r="V1154" s="197"/>
      <c r="W1154" s="197"/>
      <c r="X1154" s="197"/>
      <c r="Y1154" s="197"/>
      <c r="Z1154" s="197"/>
      <c r="AA1154" s="197"/>
    </row>
    <row r="1155" spans="20:27" s="196" customFormat="1" x14ac:dyDescent="0.25">
      <c r="T1155" s="197"/>
      <c r="U1155" s="197"/>
      <c r="V1155" s="197"/>
      <c r="W1155" s="197"/>
      <c r="X1155" s="197"/>
      <c r="Y1155" s="197"/>
      <c r="Z1155" s="197"/>
      <c r="AA1155" s="197"/>
    </row>
    <row r="1156" spans="20:27" s="196" customFormat="1" x14ac:dyDescent="0.25">
      <c r="T1156" s="197"/>
      <c r="U1156" s="197"/>
      <c r="V1156" s="197"/>
      <c r="W1156" s="197"/>
      <c r="X1156" s="197"/>
      <c r="Y1156" s="197"/>
      <c r="Z1156" s="197"/>
      <c r="AA1156" s="197"/>
    </row>
    <row r="1157" spans="20:27" s="196" customFormat="1" x14ac:dyDescent="0.25">
      <c r="T1157" s="197"/>
      <c r="U1157" s="197"/>
      <c r="V1157" s="197"/>
      <c r="W1157" s="197"/>
      <c r="X1157" s="197"/>
      <c r="Y1157" s="197"/>
      <c r="Z1157" s="197"/>
      <c r="AA1157" s="197"/>
    </row>
    <row r="1158" spans="20:27" s="196" customFormat="1" x14ac:dyDescent="0.25">
      <c r="T1158" s="197"/>
      <c r="U1158" s="197"/>
      <c r="V1158" s="197"/>
      <c r="W1158" s="197"/>
      <c r="X1158" s="197"/>
      <c r="Y1158" s="197"/>
      <c r="Z1158" s="197"/>
      <c r="AA1158" s="197"/>
    </row>
    <row r="1159" spans="20:27" s="196" customFormat="1" x14ac:dyDescent="0.25">
      <c r="T1159" s="197"/>
      <c r="U1159" s="197"/>
      <c r="V1159" s="197"/>
      <c r="W1159" s="197"/>
      <c r="X1159" s="197"/>
      <c r="Y1159" s="197"/>
      <c r="Z1159" s="197"/>
      <c r="AA1159" s="197"/>
    </row>
    <row r="1160" spans="20:27" s="196" customFormat="1" x14ac:dyDescent="0.25">
      <c r="T1160" s="197"/>
      <c r="U1160" s="197"/>
      <c r="V1160" s="197"/>
      <c r="W1160" s="197"/>
      <c r="X1160" s="197"/>
      <c r="Y1160" s="197"/>
      <c r="Z1160" s="197"/>
      <c r="AA1160" s="197"/>
    </row>
    <row r="1161" spans="20:27" s="196" customFormat="1" x14ac:dyDescent="0.25">
      <c r="T1161" s="197"/>
      <c r="U1161" s="197"/>
      <c r="V1161" s="197"/>
      <c r="W1161" s="197"/>
      <c r="X1161" s="197"/>
      <c r="Y1161" s="197"/>
      <c r="Z1161" s="197"/>
      <c r="AA1161" s="197"/>
    </row>
    <row r="1162" spans="20:27" s="196" customFormat="1" x14ac:dyDescent="0.25">
      <c r="T1162" s="197"/>
      <c r="U1162" s="197"/>
      <c r="V1162" s="197"/>
      <c r="W1162" s="197"/>
      <c r="X1162" s="197"/>
      <c r="Y1162" s="197"/>
      <c r="Z1162" s="197"/>
      <c r="AA1162" s="197"/>
    </row>
    <row r="1163" spans="20:27" s="196" customFormat="1" x14ac:dyDescent="0.25">
      <c r="T1163" s="197"/>
      <c r="U1163" s="197"/>
      <c r="V1163" s="197"/>
      <c r="W1163" s="197"/>
      <c r="X1163" s="197"/>
      <c r="Y1163" s="197"/>
      <c r="Z1163" s="197"/>
      <c r="AA1163" s="197"/>
    </row>
    <row r="1164" spans="20:27" s="196" customFormat="1" x14ac:dyDescent="0.25">
      <c r="T1164" s="197"/>
      <c r="U1164" s="197"/>
      <c r="V1164" s="197"/>
      <c r="W1164" s="197"/>
      <c r="X1164" s="197"/>
      <c r="Y1164" s="197"/>
      <c r="Z1164" s="197"/>
      <c r="AA1164" s="197"/>
    </row>
    <row r="1165" spans="20:27" s="196" customFormat="1" x14ac:dyDescent="0.25">
      <c r="T1165" s="197"/>
      <c r="U1165" s="197"/>
      <c r="V1165" s="197"/>
      <c r="W1165" s="197"/>
      <c r="X1165" s="197"/>
      <c r="Y1165" s="197"/>
      <c r="Z1165" s="197"/>
      <c r="AA1165" s="197"/>
    </row>
    <row r="1166" spans="20:27" s="196" customFormat="1" x14ac:dyDescent="0.25">
      <c r="T1166" s="197"/>
      <c r="U1166" s="197"/>
      <c r="V1166" s="197"/>
      <c r="W1166" s="197"/>
      <c r="X1166" s="197"/>
      <c r="Y1166" s="197"/>
      <c r="Z1166" s="197"/>
      <c r="AA1166" s="197"/>
    </row>
    <row r="1167" spans="20:27" s="196" customFormat="1" x14ac:dyDescent="0.25">
      <c r="T1167" s="197"/>
      <c r="U1167" s="197"/>
      <c r="V1167" s="197"/>
      <c r="W1167" s="197"/>
      <c r="X1167" s="197"/>
      <c r="Y1167" s="197"/>
      <c r="Z1167" s="197"/>
      <c r="AA1167" s="197"/>
    </row>
    <row r="1168" spans="20:27" s="196" customFormat="1" x14ac:dyDescent="0.25">
      <c r="T1168" s="197"/>
      <c r="U1168" s="197"/>
      <c r="V1168" s="197"/>
      <c r="W1168" s="197"/>
      <c r="X1168" s="197"/>
      <c r="Y1168" s="197"/>
      <c r="Z1168" s="197"/>
      <c r="AA1168" s="197"/>
    </row>
    <row r="1169" spans="20:27" s="196" customFormat="1" x14ac:dyDescent="0.25">
      <c r="T1169" s="197"/>
      <c r="U1169" s="197"/>
      <c r="V1169" s="197"/>
      <c r="W1169" s="197"/>
      <c r="X1169" s="197"/>
      <c r="Y1169" s="197"/>
      <c r="Z1169" s="197"/>
      <c r="AA1169" s="197"/>
    </row>
    <row r="1170" spans="20:27" s="196" customFormat="1" x14ac:dyDescent="0.25">
      <c r="T1170" s="197"/>
      <c r="U1170" s="197"/>
      <c r="V1170" s="197"/>
      <c r="W1170" s="197"/>
      <c r="X1170" s="197"/>
      <c r="Y1170" s="197"/>
      <c r="Z1170" s="197"/>
      <c r="AA1170" s="197"/>
    </row>
    <row r="1171" spans="20:27" s="196" customFormat="1" x14ac:dyDescent="0.25">
      <c r="T1171" s="197"/>
      <c r="U1171" s="197"/>
      <c r="V1171" s="197"/>
      <c r="W1171" s="197"/>
      <c r="X1171" s="197"/>
      <c r="Y1171" s="197"/>
      <c r="Z1171" s="197"/>
      <c r="AA1171" s="197"/>
    </row>
    <row r="1172" spans="20:27" s="196" customFormat="1" x14ac:dyDescent="0.25">
      <c r="T1172" s="197"/>
      <c r="U1172" s="197"/>
      <c r="V1172" s="197"/>
      <c r="W1172" s="197"/>
      <c r="X1172" s="197"/>
      <c r="Y1172" s="197"/>
      <c r="Z1172" s="197"/>
      <c r="AA1172" s="197"/>
    </row>
    <row r="1173" spans="20:27" s="196" customFormat="1" x14ac:dyDescent="0.25">
      <c r="T1173" s="197"/>
      <c r="U1173" s="197"/>
      <c r="V1173" s="197"/>
      <c r="W1173" s="197"/>
      <c r="X1173" s="197"/>
      <c r="Y1173" s="197"/>
      <c r="Z1173" s="197"/>
      <c r="AA1173" s="197"/>
    </row>
    <row r="1174" spans="20:27" s="196" customFormat="1" x14ac:dyDescent="0.25">
      <c r="T1174" s="197"/>
      <c r="U1174" s="197"/>
      <c r="V1174" s="197"/>
      <c r="W1174" s="197"/>
      <c r="X1174" s="197"/>
      <c r="Y1174" s="197"/>
      <c r="Z1174" s="197"/>
      <c r="AA1174" s="197"/>
    </row>
    <row r="1175" spans="20:27" s="196" customFormat="1" x14ac:dyDescent="0.25">
      <c r="T1175" s="197"/>
      <c r="U1175" s="197"/>
      <c r="V1175" s="197"/>
      <c r="W1175" s="197"/>
      <c r="X1175" s="197"/>
      <c r="Y1175" s="197"/>
      <c r="Z1175" s="197"/>
      <c r="AA1175" s="197"/>
    </row>
    <row r="1176" spans="20:27" s="196" customFormat="1" x14ac:dyDescent="0.25">
      <c r="T1176" s="197"/>
      <c r="U1176" s="197"/>
      <c r="V1176" s="197"/>
      <c r="W1176" s="197"/>
      <c r="X1176" s="197"/>
      <c r="Y1176" s="197"/>
      <c r="Z1176" s="197"/>
      <c r="AA1176" s="197"/>
    </row>
    <row r="1177" spans="20:27" s="196" customFormat="1" x14ac:dyDescent="0.25">
      <c r="T1177" s="197"/>
      <c r="U1177" s="197"/>
      <c r="V1177" s="197"/>
      <c r="W1177" s="197"/>
      <c r="X1177" s="197"/>
      <c r="Y1177" s="197"/>
      <c r="Z1177" s="197"/>
      <c r="AA1177" s="197"/>
    </row>
    <row r="1178" spans="20:27" s="196" customFormat="1" x14ac:dyDescent="0.25">
      <c r="T1178" s="197"/>
      <c r="U1178" s="197"/>
      <c r="V1178" s="197"/>
      <c r="W1178" s="197"/>
      <c r="X1178" s="197"/>
      <c r="Y1178" s="197"/>
      <c r="Z1178" s="197"/>
      <c r="AA1178" s="197"/>
    </row>
    <row r="1179" spans="20:27" s="196" customFormat="1" x14ac:dyDescent="0.25">
      <c r="T1179" s="197"/>
      <c r="U1179" s="197"/>
      <c r="V1179" s="197"/>
      <c r="W1179" s="197"/>
      <c r="X1179" s="197"/>
      <c r="Y1179" s="197"/>
      <c r="Z1179" s="197"/>
      <c r="AA1179" s="197"/>
    </row>
    <row r="1180" spans="20:27" s="196" customFormat="1" x14ac:dyDescent="0.25">
      <c r="T1180" s="197"/>
      <c r="U1180" s="197"/>
      <c r="V1180" s="197"/>
      <c r="W1180" s="197"/>
      <c r="X1180" s="197"/>
      <c r="Y1180" s="197"/>
      <c r="Z1180" s="197"/>
      <c r="AA1180" s="197"/>
    </row>
    <row r="1181" spans="20:27" s="196" customFormat="1" x14ac:dyDescent="0.25">
      <c r="T1181" s="197"/>
      <c r="U1181" s="197"/>
      <c r="V1181" s="197"/>
      <c r="W1181" s="197"/>
      <c r="X1181" s="197"/>
      <c r="Y1181" s="197"/>
      <c r="Z1181" s="197"/>
      <c r="AA1181" s="197"/>
    </row>
    <row r="1182" spans="20:27" s="196" customFormat="1" x14ac:dyDescent="0.25">
      <c r="T1182" s="197"/>
      <c r="U1182" s="197"/>
      <c r="V1182" s="197"/>
      <c r="W1182" s="197"/>
      <c r="X1182" s="197"/>
      <c r="Y1182" s="197"/>
      <c r="Z1182" s="197"/>
      <c r="AA1182" s="197"/>
    </row>
    <row r="1183" spans="20:27" s="196" customFormat="1" x14ac:dyDescent="0.25">
      <c r="T1183" s="197"/>
      <c r="U1183" s="197"/>
      <c r="V1183" s="197"/>
      <c r="W1183" s="197"/>
      <c r="X1183" s="197"/>
      <c r="Y1183" s="197"/>
      <c r="Z1183" s="197"/>
      <c r="AA1183" s="197"/>
    </row>
    <row r="1184" spans="20:27" s="196" customFormat="1" x14ac:dyDescent="0.25">
      <c r="T1184" s="197"/>
      <c r="U1184" s="197"/>
      <c r="V1184" s="197"/>
      <c r="W1184" s="197"/>
      <c r="X1184" s="197"/>
      <c r="Y1184" s="197"/>
      <c r="Z1184" s="197"/>
      <c r="AA1184" s="197"/>
    </row>
    <row r="1185" spans="20:27" s="196" customFormat="1" x14ac:dyDescent="0.25">
      <c r="T1185" s="197"/>
      <c r="U1185" s="197"/>
      <c r="V1185" s="197"/>
      <c r="W1185" s="197"/>
      <c r="X1185" s="197"/>
      <c r="Y1185" s="197"/>
      <c r="Z1185" s="197"/>
      <c r="AA1185" s="197"/>
    </row>
    <row r="1186" spans="20:27" s="196" customFormat="1" x14ac:dyDescent="0.25">
      <c r="T1186" s="197"/>
      <c r="U1186" s="197"/>
      <c r="V1186" s="197"/>
      <c r="W1186" s="197"/>
      <c r="X1186" s="197"/>
      <c r="Y1186" s="197"/>
      <c r="Z1186" s="197"/>
      <c r="AA1186" s="197"/>
    </row>
    <row r="1187" spans="20:27" s="196" customFormat="1" x14ac:dyDescent="0.25">
      <c r="T1187" s="197"/>
      <c r="U1187" s="197"/>
      <c r="V1187" s="197"/>
      <c r="W1187" s="197"/>
      <c r="X1187" s="197"/>
      <c r="Y1187" s="197"/>
      <c r="Z1187" s="197"/>
      <c r="AA1187" s="197"/>
    </row>
    <row r="1188" spans="20:27" s="196" customFormat="1" x14ac:dyDescent="0.25">
      <c r="T1188" s="197"/>
      <c r="U1188" s="197"/>
      <c r="V1188" s="197"/>
      <c r="W1188" s="197"/>
      <c r="X1188" s="197"/>
      <c r="Y1188" s="197"/>
      <c r="Z1188" s="197"/>
      <c r="AA1188" s="197"/>
    </row>
    <row r="1189" spans="20:27" s="196" customFormat="1" x14ac:dyDescent="0.25">
      <c r="T1189" s="197"/>
      <c r="U1189" s="197"/>
      <c r="V1189" s="197"/>
      <c r="W1189" s="197"/>
      <c r="X1189" s="197"/>
      <c r="Y1189" s="197"/>
      <c r="Z1189" s="197"/>
      <c r="AA1189" s="197"/>
    </row>
    <row r="1190" spans="20:27" s="196" customFormat="1" x14ac:dyDescent="0.25">
      <c r="T1190" s="197"/>
      <c r="U1190" s="197"/>
      <c r="V1190" s="197"/>
      <c r="W1190" s="197"/>
      <c r="X1190" s="197"/>
      <c r="Y1190" s="197"/>
      <c r="Z1190" s="197"/>
      <c r="AA1190" s="197"/>
    </row>
    <row r="1191" spans="20:27" s="196" customFormat="1" x14ac:dyDescent="0.25">
      <c r="T1191" s="197"/>
      <c r="U1191" s="197"/>
      <c r="V1191" s="197"/>
      <c r="W1191" s="197"/>
      <c r="X1191" s="197"/>
      <c r="Y1191" s="197"/>
      <c r="Z1191" s="197"/>
      <c r="AA1191" s="197"/>
    </row>
    <row r="1192" spans="20:27" s="196" customFormat="1" x14ac:dyDescent="0.25">
      <c r="T1192" s="197"/>
      <c r="U1192" s="197"/>
      <c r="V1192" s="197"/>
      <c r="W1192" s="197"/>
      <c r="X1192" s="197"/>
      <c r="Y1192" s="197"/>
      <c r="Z1192" s="197"/>
      <c r="AA1192" s="197"/>
    </row>
    <row r="1193" spans="20:27" s="196" customFormat="1" x14ac:dyDescent="0.25">
      <c r="T1193" s="197"/>
      <c r="U1193" s="197"/>
      <c r="V1193" s="197"/>
      <c r="W1193" s="197"/>
      <c r="X1193" s="197"/>
      <c r="Y1193" s="197"/>
      <c r="Z1193" s="197"/>
      <c r="AA1193" s="197"/>
    </row>
    <row r="1194" spans="20:27" s="196" customFormat="1" x14ac:dyDescent="0.25">
      <c r="T1194" s="197"/>
      <c r="U1194" s="197"/>
      <c r="V1194" s="197"/>
      <c r="W1194" s="197"/>
      <c r="X1194" s="197"/>
      <c r="Y1194" s="197"/>
      <c r="Z1194" s="197"/>
      <c r="AA1194" s="197"/>
    </row>
    <row r="1195" spans="20:27" s="196" customFormat="1" x14ac:dyDescent="0.25">
      <c r="T1195" s="197"/>
      <c r="U1195" s="197"/>
      <c r="V1195" s="197"/>
      <c r="W1195" s="197"/>
      <c r="X1195" s="197"/>
      <c r="Y1195" s="197"/>
      <c r="Z1195" s="197"/>
      <c r="AA1195" s="197"/>
    </row>
    <row r="1196" spans="20:27" s="196" customFormat="1" x14ac:dyDescent="0.25">
      <c r="T1196" s="197"/>
      <c r="U1196" s="197"/>
      <c r="V1196" s="197"/>
      <c r="W1196" s="197"/>
      <c r="X1196" s="197"/>
      <c r="Y1196" s="197"/>
      <c r="Z1196" s="197"/>
      <c r="AA1196" s="197"/>
    </row>
    <row r="1197" spans="20:27" s="196" customFormat="1" x14ac:dyDescent="0.25">
      <c r="T1197" s="197"/>
      <c r="U1197" s="197"/>
      <c r="V1197" s="197"/>
      <c r="W1197" s="197"/>
      <c r="X1197" s="197"/>
      <c r="Y1197" s="197"/>
      <c r="Z1197" s="197"/>
      <c r="AA1197" s="197"/>
    </row>
    <row r="1198" spans="20:27" s="196" customFormat="1" x14ac:dyDescent="0.25">
      <c r="T1198" s="197"/>
      <c r="U1198" s="197"/>
      <c r="V1198" s="197"/>
      <c r="W1198" s="197"/>
      <c r="X1198" s="197"/>
      <c r="Y1198" s="197"/>
      <c r="Z1198" s="197"/>
      <c r="AA1198" s="197"/>
    </row>
    <row r="1199" spans="20:27" s="196" customFormat="1" x14ac:dyDescent="0.25">
      <c r="T1199" s="197"/>
      <c r="U1199" s="197"/>
      <c r="V1199" s="197"/>
      <c r="W1199" s="197"/>
      <c r="X1199" s="197"/>
      <c r="Y1199" s="197"/>
      <c r="Z1199" s="197"/>
      <c r="AA1199" s="197"/>
    </row>
    <row r="1200" spans="20:27" s="196" customFormat="1" x14ac:dyDescent="0.25">
      <c r="T1200" s="197"/>
      <c r="U1200" s="197"/>
      <c r="V1200" s="197"/>
      <c r="W1200" s="197"/>
      <c r="X1200" s="197"/>
      <c r="Y1200" s="197"/>
      <c r="Z1200" s="197"/>
      <c r="AA1200" s="197"/>
    </row>
    <row r="1201" spans="20:27" s="196" customFormat="1" x14ac:dyDescent="0.25">
      <c r="T1201" s="197"/>
      <c r="U1201" s="197"/>
      <c r="V1201" s="197"/>
      <c r="W1201" s="197"/>
      <c r="X1201" s="197"/>
      <c r="Y1201" s="197"/>
      <c r="Z1201" s="197"/>
      <c r="AA1201" s="197"/>
    </row>
    <row r="1202" spans="20:27" s="196" customFormat="1" x14ac:dyDescent="0.25">
      <c r="T1202" s="197"/>
      <c r="U1202" s="197"/>
      <c r="V1202" s="197"/>
      <c r="W1202" s="197"/>
      <c r="X1202" s="197"/>
      <c r="Y1202" s="197"/>
      <c r="Z1202" s="197"/>
      <c r="AA1202" s="197"/>
    </row>
    <row r="1203" spans="20:27" s="196" customFormat="1" x14ac:dyDescent="0.25">
      <c r="T1203" s="197"/>
      <c r="U1203" s="197"/>
      <c r="V1203" s="197"/>
      <c r="W1203" s="197"/>
      <c r="X1203" s="197"/>
      <c r="Y1203" s="197"/>
      <c r="Z1203" s="197"/>
      <c r="AA1203" s="197"/>
    </row>
    <row r="1204" spans="20:27" s="196" customFormat="1" x14ac:dyDescent="0.25">
      <c r="T1204" s="197"/>
      <c r="U1204" s="197"/>
      <c r="V1204" s="197"/>
      <c r="W1204" s="197"/>
      <c r="X1204" s="197"/>
      <c r="Y1204" s="197"/>
      <c r="Z1204" s="197"/>
      <c r="AA1204" s="197"/>
    </row>
    <row r="1205" spans="20:27" s="196" customFormat="1" x14ac:dyDescent="0.25">
      <c r="T1205" s="197"/>
      <c r="U1205" s="197"/>
      <c r="V1205" s="197"/>
      <c r="W1205" s="197"/>
      <c r="X1205" s="197"/>
      <c r="Y1205" s="197"/>
      <c r="Z1205" s="197"/>
      <c r="AA1205" s="197"/>
    </row>
    <row r="1206" spans="20:27" s="196" customFormat="1" x14ac:dyDescent="0.25">
      <c r="T1206" s="197"/>
      <c r="U1206" s="197"/>
      <c r="V1206" s="197"/>
      <c r="W1206" s="197"/>
      <c r="X1206" s="197"/>
      <c r="Y1206" s="197"/>
      <c r="Z1206" s="197"/>
      <c r="AA1206" s="197"/>
    </row>
    <row r="1207" spans="20:27" s="196" customFormat="1" x14ac:dyDescent="0.25">
      <c r="T1207" s="197"/>
      <c r="U1207" s="197"/>
      <c r="V1207" s="197"/>
      <c r="W1207" s="197"/>
      <c r="X1207" s="197"/>
      <c r="Y1207" s="197"/>
      <c r="Z1207" s="197"/>
      <c r="AA1207" s="197"/>
    </row>
    <row r="1208" spans="20:27" s="196" customFormat="1" x14ac:dyDescent="0.25">
      <c r="T1208" s="197"/>
      <c r="U1208" s="197"/>
      <c r="V1208" s="197"/>
      <c r="W1208" s="197"/>
      <c r="X1208" s="197"/>
      <c r="Y1208" s="197"/>
      <c r="Z1208" s="197"/>
      <c r="AA1208" s="197"/>
    </row>
    <row r="1209" spans="20:27" s="196" customFormat="1" x14ac:dyDescent="0.25">
      <c r="T1209" s="197"/>
      <c r="U1209" s="197"/>
      <c r="V1209" s="197"/>
      <c r="W1209" s="197"/>
      <c r="X1209" s="197"/>
      <c r="Y1209" s="197"/>
      <c r="Z1209" s="197"/>
      <c r="AA1209" s="197"/>
    </row>
    <row r="1210" spans="20:27" s="196" customFormat="1" x14ac:dyDescent="0.25">
      <c r="T1210" s="197"/>
      <c r="U1210" s="197"/>
      <c r="V1210" s="197"/>
      <c r="W1210" s="197"/>
      <c r="X1210" s="197"/>
      <c r="Y1210" s="197"/>
      <c r="Z1210" s="197"/>
      <c r="AA1210" s="197"/>
    </row>
    <row r="1211" spans="20:27" s="196" customFormat="1" x14ac:dyDescent="0.25">
      <c r="T1211" s="197"/>
      <c r="U1211" s="197"/>
      <c r="V1211" s="197"/>
      <c r="W1211" s="197"/>
      <c r="X1211" s="197"/>
      <c r="Y1211" s="197"/>
      <c r="Z1211" s="197"/>
      <c r="AA1211" s="197"/>
    </row>
    <row r="1212" spans="20:27" s="196" customFormat="1" x14ac:dyDescent="0.25">
      <c r="T1212" s="197"/>
      <c r="U1212" s="197"/>
      <c r="V1212" s="197"/>
      <c r="W1212" s="197"/>
      <c r="X1212" s="197"/>
      <c r="Y1212" s="197"/>
      <c r="Z1212" s="197"/>
      <c r="AA1212" s="197"/>
    </row>
    <row r="1213" spans="20:27" s="196" customFormat="1" x14ac:dyDescent="0.25">
      <c r="T1213" s="197"/>
      <c r="U1213" s="197"/>
      <c r="V1213" s="197"/>
      <c r="W1213" s="197"/>
      <c r="X1213" s="197"/>
      <c r="Y1213" s="197"/>
      <c r="Z1213" s="197"/>
      <c r="AA1213" s="197"/>
    </row>
    <row r="1214" spans="20:27" s="196" customFormat="1" x14ac:dyDescent="0.25">
      <c r="T1214" s="197"/>
      <c r="U1214" s="197"/>
      <c r="V1214" s="197"/>
      <c r="W1214" s="197"/>
      <c r="X1214" s="197"/>
      <c r="Y1214" s="197"/>
      <c r="Z1214" s="197"/>
      <c r="AA1214" s="197"/>
    </row>
    <row r="1215" spans="20:27" s="196" customFormat="1" x14ac:dyDescent="0.25">
      <c r="T1215" s="197"/>
      <c r="U1215" s="197"/>
      <c r="V1215" s="197"/>
      <c r="W1215" s="197"/>
      <c r="X1215" s="197"/>
      <c r="Y1215" s="197"/>
      <c r="Z1215" s="197"/>
      <c r="AA1215" s="197"/>
    </row>
    <row r="1216" spans="20:27" s="196" customFormat="1" x14ac:dyDescent="0.25">
      <c r="T1216" s="197"/>
      <c r="U1216" s="197"/>
      <c r="V1216" s="197"/>
      <c r="W1216" s="197"/>
      <c r="X1216" s="197"/>
      <c r="Y1216" s="197"/>
      <c r="Z1216" s="197"/>
      <c r="AA1216" s="197"/>
    </row>
    <row r="1217" spans="20:27" s="196" customFormat="1" x14ac:dyDescent="0.25">
      <c r="T1217" s="197"/>
      <c r="U1217" s="197"/>
      <c r="V1217" s="197"/>
      <c r="W1217" s="197"/>
      <c r="X1217" s="197"/>
      <c r="Y1217" s="197"/>
      <c r="Z1217" s="197"/>
      <c r="AA1217" s="197"/>
    </row>
    <row r="1218" spans="20:27" s="196" customFormat="1" x14ac:dyDescent="0.25">
      <c r="T1218" s="197"/>
      <c r="U1218" s="197"/>
      <c r="V1218" s="197"/>
      <c r="W1218" s="197"/>
      <c r="X1218" s="197"/>
      <c r="Y1218" s="197"/>
      <c r="Z1218" s="197"/>
      <c r="AA1218" s="197"/>
    </row>
    <row r="1219" spans="20:27" s="196" customFormat="1" x14ac:dyDescent="0.25">
      <c r="T1219" s="197"/>
      <c r="U1219" s="197"/>
      <c r="V1219" s="197"/>
      <c r="W1219" s="197"/>
      <c r="X1219" s="197"/>
      <c r="Y1219" s="197"/>
      <c r="Z1219" s="197"/>
      <c r="AA1219" s="197"/>
    </row>
    <row r="1220" spans="20:27" s="196" customFormat="1" x14ac:dyDescent="0.25">
      <c r="T1220" s="197"/>
      <c r="U1220" s="197"/>
      <c r="V1220" s="197"/>
      <c r="W1220" s="197"/>
      <c r="X1220" s="197"/>
      <c r="Y1220" s="197"/>
      <c r="Z1220" s="197"/>
      <c r="AA1220" s="197"/>
    </row>
    <row r="1221" spans="20:27" s="196" customFormat="1" x14ac:dyDescent="0.25">
      <c r="T1221" s="197"/>
      <c r="U1221" s="197"/>
      <c r="V1221" s="197"/>
      <c r="W1221" s="197"/>
      <c r="X1221" s="197"/>
      <c r="Y1221" s="197"/>
      <c r="Z1221" s="197"/>
      <c r="AA1221" s="197"/>
    </row>
    <row r="1222" spans="20:27" s="196" customFormat="1" x14ac:dyDescent="0.25">
      <c r="T1222" s="197"/>
      <c r="U1222" s="197"/>
      <c r="V1222" s="197"/>
      <c r="W1222" s="197"/>
      <c r="X1222" s="197"/>
      <c r="Y1222" s="197"/>
      <c r="Z1222" s="197"/>
      <c r="AA1222" s="197"/>
    </row>
    <row r="1223" spans="20:27" s="196" customFormat="1" x14ac:dyDescent="0.25">
      <c r="T1223" s="197"/>
      <c r="U1223" s="197"/>
      <c r="V1223" s="197"/>
      <c r="W1223" s="197"/>
      <c r="X1223" s="197"/>
      <c r="Y1223" s="197"/>
      <c r="Z1223" s="197"/>
      <c r="AA1223" s="197"/>
    </row>
    <row r="1224" spans="20:27" s="196" customFormat="1" x14ac:dyDescent="0.25">
      <c r="T1224" s="197"/>
      <c r="U1224" s="197"/>
      <c r="V1224" s="197"/>
      <c r="W1224" s="197"/>
      <c r="X1224" s="197"/>
      <c r="Y1224" s="197"/>
      <c r="Z1224" s="197"/>
      <c r="AA1224" s="197"/>
    </row>
    <row r="1225" spans="20:27" s="196" customFormat="1" x14ac:dyDescent="0.25">
      <c r="T1225" s="197"/>
      <c r="U1225" s="197"/>
      <c r="V1225" s="197"/>
      <c r="W1225" s="197"/>
      <c r="X1225" s="197"/>
      <c r="Y1225" s="197"/>
      <c r="Z1225" s="197"/>
      <c r="AA1225" s="197"/>
    </row>
    <row r="1226" spans="20:27" s="196" customFormat="1" x14ac:dyDescent="0.25">
      <c r="T1226" s="197"/>
      <c r="U1226" s="197"/>
      <c r="V1226" s="197"/>
      <c r="W1226" s="197"/>
      <c r="X1226" s="197"/>
      <c r="Y1226" s="197"/>
      <c r="Z1226" s="197"/>
      <c r="AA1226" s="197"/>
    </row>
    <row r="1227" spans="20:27" s="196" customFormat="1" x14ac:dyDescent="0.25">
      <c r="T1227" s="197"/>
      <c r="U1227" s="197"/>
      <c r="V1227" s="197"/>
      <c r="W1227" s="197"/>
      <c r="X1227" s="197"/>
      <c r="Y1227" s="197"/>
      <c r="Z1227" s="197"/>
      <c r="AA1227" s="197"/>
    </row>
    <row r="1228" spans="20:27" s="196" customFormat="1" x14ac:dyDescent="0.25">
      <c r="T1228" s="197"/>
      <c r="U1228" s="197"/>
      <c r="V1228" s="197"/>
      <c r="W1228" s="197"/>
      <c r="X1228" s="197"/>
      <c r="Y1228" s="197"/>
      <c r="Z1228" s="197"/>
      <c r="AA1228" s="197"/>
    </row>
    <row r="1229" spans="20:27" s="196" customFormat="1" x14ac:dyDescent="0.25">
      <c r="T1229" s="197"/>
      <c r="U1229" s="197"/>
      <c r="V1229" s="197"/>
      <c r="W1229" s="197"/>
      <c r="X1229" s="197"/>
      <c r="Y1229" s="197"/>
      <c r="Z1229" s="197"/>
      <c r="AA1229" s="197"/>
    </row>
    <row r="1230" spans="20:27" s="196" customFormat="1" x14ac:dyDescent="0.25">
      <c r="T1230" s="197"/>
      <c r="U1230" s="197"/>
      <c r="V1230" s="197"/>
      <c r="W1230" s="197"/>
      <c r="X1230" s="197"/>
      <c r="Y1230" s="197"/>
      <c r="Z1230" s="197"/>
      <c r="AA1230" s="197"/>
    </row>
    <row r="1231" spans="20:27" s="196" customFormat="1" x14ac:dyDescent="0.25">
      <c r="T1231" s="197"/>
      <c r="U1231" s="197"/>
      <c r="V1231" s="197"/>
      <c r="W1231" s="197"/>
      <c r="X1231" s="197"/>
      <c r="Y1231" s="197"/>
      <c r="Z1231" s="197"/>
      <c r="AA1231" s="197"/>
    </row>
    <row r="1232" spans="20:27" s="196" customFormat="1" x14ac:dyDescent="0.25">
      <c r="T1232" s="197"/>
      <c r="U1232" s="197"/>
      <c r="V1232" s="197"/>
      <c r="W1232" s="197"/>
      <c r="X1232" s="197"/>
      <c r="Y1232" s="197"/>
      <c r="Z1232" s="197"/>
      <c r="AA1232" s="197"/>
    </row>
    <row r="1233" spans="20:27" s="196" customFormat="1" x14ac:dyDescent="0.25">
      <c r="T1233" s="197"/>
      <c r="U1233" s="197"/>
      <c r="V1233" s="197"/>
      <c r="W1233" s="197"/>
      <c r="X1233" s="197"/>
      <c r="Y1233" s="197"/>
      <c r="Z1233" s="197"/>
      <c r="AA1233" s="197"/>
    </row>
    <row r="1234" spans="20:27" s="196" customFormat="1" x14ac:dyDescent="0.25">
      <c r="T1234" s="197"/>
      <c r="U1234" s="197"/>
      <c r="V1234" s="197"/>
      <c r="W1234" s="197"/>
      <c r="X1234" s="197"/>
      <c r="Y1234" s="197"/>
      <c r="Z1234" s="197"/>
      <c r="AA1234" s="197"/>
    </row>
    <row r="1235" spans="20:27" s="196" customFormat="1" x14ac:dyDescent="0.25">
      <c r="T1235" s="197"/>
      <c r="U1235" s="197"/>
      <c r="V1235" s="197"/>
      <c r="W1235" s="197"/>
      <c r="X1235" s="197"/>
      <c r="Y1235" s="197"/>
      <c r="Z1235" s="197"/>
      <c r="AA1235" s="197"/>
    </row>
    <row r="1236" spans="20:27" s="196" customFormat="1" x14ac:dyDescent="0.25">
      <c r="T1236" s="197"/>
      <c r="U1236" s="197"/>
      <c r="V1236" s="197"/>
      <c r="W1236" s="197"/>
      <c r="X1236" s="197"/>
      <c r="Y1236" s="197"/>
      <c r="Z1236" s="197"/>
      <c r="AA1236" s="197"/>
    </row>
    <row r="1237" spans="20:27" s="196" customFormat="1" x14ac:dyDescent="0.25">
      <c r="T1237" s="197"/>
      <c r="U1237" s="197"/>
      <c r="V1237" s="197"/>
      <c r="W1237" s="197"/>
      <c r="X1237" s="197"/>
      <c r="Y1237" s="197"/>
      <c r="Z1237" s="197"/>
      <c r="AA1237" s="197"/>
    </row>
    <row r="1238" spans="20:27" s="196" customFormat="1" x14ac:dyDescent="0.25">
      <c r="T1238" s="197"/>
      <c r="U1238" s="197"/>
      <c r="V1238" s="197"/>
      <c r="W1238" s="197"/>
      <c r="X1238" s="197"/>
      <c r="Y1238" s="197"/>
      <c r="Z1238" s="197"/>
      <c r="AA1238" s="197"/>
    </row>
    <row r="1239" spans="20:27" s="196" customFormat="1" x14ac:dyDescent="0.25">
      <c r="T1239" s="197"/>
      <c r="U1239" s="197"/>
      <c r="V1239" s="197"/>
      <c r="W1239" s="197"/>
      <c r="X1239" s="197"/>
      <c r="Y1239" s="197"/>
      <c r="Z1239" s="197"/>
      <c r="AA1239" s="197"/>
    </row>
    <row r="1240" spans="20:27" s="196" customFormat="1" x14ac:dyDescent="0.25">
      <c r="T1240" s="197"/>
      <c r="U1240" s="197"/>
      <c r="V1240" s="197"/>
      <c r="W1240" s="197"/>
      <c r="X1240" s="197"/>
      <c r="Y1240" s="197"/>
      <c r="Z1240" s="197"/>
      <c r="AA1240" s="197"/>
    </row>
    <row r="1241" spans="20:27" s="196" customFormat="1" x14ac:dyDescent="0.25">
      <c r="T1241" s="197"/>
      <c r="U1241" s="197"/>
      <c r="V1241" s="197"/>
      <c r="W1241" s="197"/>
      <c r="X1241" s="197"/>
      <c r="Y1241" s="197"/>
      <c r="Z1241" s="197"/>
      <c r="AA1241" s="197"/>
    </row>
    <row r="1242" spans="20:27" s="196" customFormat="1" x14ac:dyDescent="0.25">
      <c r="T1242" s="197"/>
      <c r="U1242" s="197"/>
      <c r="V1242" s="197"/>
      <c r="W1242" s="197"/>
      <c r="X1242" s="197"/>
      <c r="Y1242" s="197"/>
      <c r="Z1242" s="197"/>
      <c r="AA1242" s="197"/>
    </row>
    <row r="1243" spans="20:27" s="196" customFormat="1" x14ac:dyDescent="0.25">
      <c r="T1243" s="197"/>
      <c r="U1243" s="197"/>
      <c r="V1243" s="197"/>
      <c r="W1243" s="197"/>
      <c r="X1243" s="197"/>
      <c r="Y1243" s="197"/>
      <c r="Z1243" s="197"/>
      <c r="AA1243" s="197"/>
    </row>
    <row r="1244" spans="20:27" s="196" customFormat="1" x14ac:dyDescent="0.25">
      <c r="T1244" s="197"/>
      <c r="U1244" s="197"/>
      <c r="V1244" s="197"/>
      <c r="W1244" s="197"/>
      <c r="X1244" s="197"/>
      <c r="Y1244" s="197"/>
      <c r="Z1244" s="197"/>
      <c r="AA1244" s="197"/>
    </row>
    <row r="1245" spans="20:27" s="196" customFormat="1" x14ac:dyDescent="0.25">
      <c r="T1245" s="197"/>
      <c r="U1245" s="197"/>
      <c r="V1245" s="197"/>
      <c r="W1245" s="197"/>
      <c r="X1245" s="197"/>
      <c r="Y1245" s="197"/>
      <c r="Z1245" s="197"/>
      <c r="AA1245" s="197"/>
    </row>
    <row r="1246" spans="20:27" s="196" customFormat="1" x14ac:dyDescent="0.25">
      <c r="T1246" s="197"/>
      <c r="U1246" s="197"/>
      <c r="V1246" s="197"/>
      <c r="W1246" s="197"/>
      <c r="X1246" s="197"/>
      <c r="Y1246" s="197"/>
      <c r="Z1246" s="197"/>
      <c r="AA1246" s="197"/>
    </row>
    <row r="1247" spans="20:27" s="196" customFormat="1" x14ac:dyDescent="0.25">
      <c r="T1247" s="197"/>
      <c r="U1247" s="197"/>
      <c r="V1247" s="197"/>
      <c r="W1247" s="197"/>
      <c r="X1247" s="197"/>
      <c r="Y1247" s="197"/>
      <c r="Z1247" s="197"/>
      <c r="AA1247" s="197"/>
    </row>
    <row r="1248" spans="20:27" s="196" customFormat="1" x14ac:dyDescent="0.25">
      <c r="T1248" s="197"/>
      <c r="U1248" s="197"/>
      <c r="V1248" s="197"/>
      <c r="W1248" s="197"/>
      <c r="X1248" s="197"/>
      <c r="Y1248" s="197"/>
      <c r="Z1248" s="197"/>
      <c r="AA1248" s="197"/>
    </row>
    <row r="1249" spans="20:27" s="196" customFormat="1" x14ac:dyDescent="0.25">
      <c r="T1249" s="197"/>
      <c r="U1249" s="197"/>
      <c r="V1249" s="197"/>
      <c r="W1249" s="197"/>
      <c r="X1249" s="197"/>
      <c r="Y1249" s="197"/>
      <c r="Z1249" s="197"/>
      <c r="AA1249" s="197"/>
    </row>
    <row r="1250" spans="20:27" s="196" customFormat="1" x14ac:dyDescent="0.25">
      <c r="T1250" s="197"/>
      <c r="U1250" s="197"/>
      <c r="V1250" s="197"/>
      <c r="W1250" s="197"/>
      <c r="X1250" s="197"/>
      <c r="Y1250" s="197"/>
      <c r="Z1250" s="197"/>
      <c r="AA1250" s="197"/>
    </row>
    <row r="1251" spans="20:27" s="196" customFormat="1" x14ac:dyDescent="0.25">
      <c r="T1251" s="197"/>
      <c r="U1251" s="197"/>
      <c r="V1251" s="197"/>
      <c r="W1251" s="197"/>
      <c r="X1251" s="197"/>
      <c r="Y1251" s="197"/>
      <c r="Z1251" s="197"/>
      <c r="AA1251" s="197"/>
    </row>
    <row r="1252" spans="20:27" s="196" customFormat="1" x14ac:dyDescent="0.25">
      <c r="T1252" s="197"/>
      <c r="U1252" s="197"/>
      <c r="V1252" s="197"/>
      <c r="W1252" s="197"/>
      <c r="X1252" s="197"/>
      <c r="Y1252" s="197"/>
      <c r="Z1252" s="197"/>
      <c r="AA1252" s="197"/>
    </row>
    <row r="1253" spans="20:27" s="196" customFormat="1" x14ac:dyDescent="0.25">
      <c r="T1253" s="197"/>
      <c r="U1253" s="197"/>
      <c r="V1253" s="197"/>
      <c r="W1253" s="197"/>
      <c r="X1253" s="197"/>
      <c r="Y1253" s="197"/>
      <c r="Z1253" s="197"/>
      <c r="AA1253" s="197"/>
    </row>
    <row r="1254" spans="20:27" s="196" customFormat="1" x14ac:dyDescent="0.25">
      <c r="T1254" s="197"/>
      <c r="U1254" s="197"/>
      <c r="V1254" s="197"/>
      <c r="W1254" s="197"/>
      <c r="X1254" s="197"/>
      <c r="Y1254" s="197"/>
      <c r="Z1254" s="197"/>
      <c r="AA1254" s="197"/>
    </row>
    <row r="1255" spans="20:27" s="196" customFormat="1" x14ac:dyDescent="0.25">
      <c r="T1255" s="197"/>
      <c r="U1255" s="197"/>
      <c r="V1255" s="197"/>
      <c r="W1255" s="197"/>
      <c r="X1255" s="197"/>
      <c r="Y1255" s="197"/>
      <c r="Z1255" s="197"/>
      <c r="AA1255" s="197"/>
    </row>
    <row r="1256" spans="20:27" s="196" customFormat="1" x14ac:dyDescent="0.25">
      <c r="T1256" s="197"/>
      <c r="U1256" s="197"/>
      <c r="V1256" s="197"/>
      <c r="W1256" s="197"/>
      <c r="X1256" s="197"/>
      <c r="Y1256" s="197"/>
      <c r="Z1256" s="197"/>
      <c r="AA1256" s="197"/>
    </row>
    <row r="1257" spans="20:27" s="196" customFormat="1" x14ac:dyDescent="0.25">
      <c r="T1257" s="197"/>
      <c r="U1257" s="197"/>
      <c r="V1257" s="197"/>
      <c r="W1257" s="197"/>
      <c r="X1257" s="197"/>
      <c r="Y1257" s="197"/>
      <c r="Z1257" s="197"/>
      <c r="AA1257" s="197"/>
    </row>
    <row r="1258" spans="20:27" s="196" customFormat="1" x14ac:dyDescent="0.25">
      <c r="T1258" s="197"/>
      <c r="U1258" s="197"/>
      <c r="V1258" s="197"/>
      <c r="W1258" s="197"/>
      <c r="X1258" s="197"/>
      <c r="Y1258" s="197"/>
      <c r="Z1258" s="197"/>
      <c r="AA1258" s="197"/>
    </row>
    <row r="1259" spans="20:27" s="196" customFormat="1" x14ac:dyDescent="0.25">
      <c r="T1259" s="197"/>
      <c r="U1259" s="197"/>
      <c r="V1259" s="197"/>
      <c r="W1259" s="197"/>
      <c r="X1259" s="197"/>
      <c r="Y1259" s="197"/>
      <c r="Z1259" s="197"/>
      <c r="AA1259" s="197"/>
    </row>
    <row r="1260" spans="20:27" s="196" customFormat="1" x14ac:dyDescent="0.25">
      <c r="T1260" s="197"/>
      <c r="U1260" s="197"/>
      <c r="V1260" s="197"/>
      <c r="W1260" s="197"/>
      <c r="X1260" s="197"/>
      <c r="Y1260" s="197"/>
      <c r="Z1260" s="197"/>
      <c r="AA1260" s="197"/>
    </row>
    <row r="1261" spans="20:27" s="196" customFormat="1" x14ac:dyDescent="0.25">
      <c r="T1261" s="197"/>
      <c r="U1261" s="197"/>
      <c r="V1261" s="197"/>
      <c r="W1261" s="197"/>
      <c r="X1261" s="197"/>
      <c r="Y1261" s="197"/>
      <c r="Z1261" s="197"/>
      <c r="AA1261" s="197"/>
    </row>
    <row r="1262" spans="20:27" s="196" customFormat="1" x14ac:dyDescent="0.25">
      <c r="T1262" s="197"/>
      <c r="U1262" s="197"/>
      <c r="V1262" s="197"/>
      <c r="W1262" s="197"/>
      <c r="X1262" s="197"/>
      <c r="Y1262" s="197"/>
      <c r="Z1262" s="197"/>
      <c r="AA1262" s="197"/>
    </row>
    <row r="1263" spans="20:27" s="196" customFormat="1" x14ac:dyDescent="0.25">
      <c r="T1263" s="197"/>
      <c r="U1263" s="197"/>
      <c r="V1263" s="197"/>
      <c r="W1263" s="197"/>
      <c r="X1263" s="197"/>
      <c r="Y1263" s="197"/>
      <c r="Z1263" s="197"/>
      <c r="AA1263" s="197"/>
    </row>
    <row r="1264" spans="20:27" s="196" customFormat="1" x14ac:dyDescent="0.25">
      <c r="T1264" s="197"/>
      <c r="U1264" s="197"/>
      <c r="V1264" s="197"/>
      <c r="W1264" s="197"/>
      <c r="X1264" s="197"/>
      <c r="Y1264" s="197"/>
      <c r="Z1264" s="197"/>
      <c r="AA1264" s="197"/>
    </row>
    <row r="1265" spans="20:27" s="196" customFormat="1" x14ac:dyDescent="0.25">
      <c r="T1265" s="197"/>
      <c r="U1265" s="197"/>
      <c r="V1265" s="197"/>
      <c r="W1265" s="197"/>
      <c r="X1265" s="197"/>
      <c r="Y1265" s="197"/>
      <c r="Z1265" s="197"/>
      <c r="AA1265" s="197"/>
    </row>
    <row r="1266" spans="20:27" s="196" customFormat="1" x14ac:dyDescent="0.25">
      <c r="T1266" s="197"/>
      <c r="U1266" s="197"/>
      <c r="V1266" s="197"/>
      <c r="W1266" s="197"/>
      <c r="X1266" s="197"/>
      <c r="Y1266" s="197"/>
      <c r="Z1266" s="197"/>
      <c r="AA1266" s="197"/>
    </row>
    <row r="1267" spans="20:27" s="196" customFormat="1" x14ac:dyDescent="0.25">
      <c r="T1267" s="197"/>
      <c r="U1267" s="197"/>
      <c r="V1267" s="197"/>
      <c r="W1267" s="197"/>
      <c r="X1267" s="197"/>
      <c r="Y1267" s="197"/>
      <c r="Z1267" s="197"/>
      <c r="AA1267" s="197"/>
    </row>
    <row r="1268" spans="20:27" s="196" customFormat="1" x14ac:dyDescent="0.25">
      <c r="T1268" s="197"/>
      <c r="U1268" s="197"/>
      <c r="V1268" s="197"/>
      <c r="W1268" s="197"/>
      <c r="X1268" s="197"/>
      <c r="Y1268" s="197"/>
      <c r="Z1268" s="197"/>
      <c r="AA1268" s="197"/>
    </row>
    <row r="1269" spans="20:27" s="196" customFormat="1" x14ac:dyDescent="0.25">
      <c r="T1269" s="197"/>
      <c r="U1269" s="197"/>
      <c r="V1269" s="197"/>
      <c r="W1269" s="197"/>
      <c r="X1269" s="197"/>
      <c r="Y1269" s="197"/>
      <c r="Z1269" s="197"/>
      <c r="AA1269" s="197"/>
    </row>
    <row r="1270" spans="20:27" s="196" customFormat="1" x14ac:dyDescent="0.25">
      <c r="T1270" s="197"/>
      <c r="U1270" s="197"/>
      <c r="V1270" s="197"/>
      <c r="W1270" s="197"/>
      <c r="X1270" s="197"/>
      <c r="Y1270" s="197"/>
      <c r="Z1270" s="197"/>
      <c r="AA1270" s="197"/>
    </row>
    <row r="1271" spans="20:27" s="196" customFormat="1" x14ac:dyDescent="0.25">
      <c r="T1271" s="197"/>
      <c r="U1271" s="197"/>
      <c r="V1271" s="197"/>
      <c r="W1271" s="197"/>
      <c r="X1271" s="197"/>
      <c r="Y1271" s="197"/>
      <c r="Z1271" s="197"/>
      <c r="AA1271" s="197"/>
    </row>
    <row r="1272" spans="20:27" s="196" customFormat="1" x14ac:dyDescent="0.25">
      <c r="T1272" s="197"/>
      <c r="U1272" s="197"/>
      <c r="V1272" s="197"/>
      <c r="W1272" s="197"/>
      <c r="X1272" s="197"/>
      <c r="Y1272" s="197"/>
      <c r="Z1272" s="197"/>
      <c r="AA1272" s="197"/>
    </row>
    <row r="1273" spans="20:27" s="196" customFormat="1" x14ac:dyDescent="0.25">
      <c r="T1273" s="197"/>
      <c r="U1273" s="197"/>
      <c r="V1273" s="197"/>
      <c r="W1273" s="197"/>
      <c r="X1273" s="197"/>
      <c r="Y1273" s="197"/>
      <c r="Z1273" s="197"/>
      <c r="AA1273" s="197"/>
    </row>
    <row r="1274" spans="20:27" s="196" customFormat="1" x14ac:dyDescent="0.25">
      <c r="T1274" s="197"/>
      <c r="U1274" s="197"/>
      <c r="V1274" s="197"/>
      <c r="W1274" s="197"/>
      <c r="X1274" s="197"/>
      <c r="Y1274" s="197"/>
      <c r="Z1274" s="197"/>
      <c r="AA1274" s="197"/>
    </row>
    <row r="1275" spans="20:27" s="196" customFormat="1" x14ac:dyDescent="0.25">
      <c r="T1275" s="197"/>
      <c r="U1275" s="197"/>
      <c r="V1275" s="197"/>
      <c r="W1275" s="197"/>
      <c r="X1275" s="197"/>
      <c r="Y1275" s="197"/>
      <c r="Z1275" s="197"/>
      <c r="AA1275" s="197"/>
    </row>
    <row r="1276" spans="20:27" s="196" customFormat="1" x14ac:dyDescent="0.25">
      <c r="T1276" s="197"/>
      <c r="U1276" s="197"/>
      <c r="V1276" s="197"/>
      <c r="W1276" s="197"/>
      <c r="X1276" s="197"/>
      <c r="Y1276" s="197"/>
      <c r="Z1276" s="197"/>
      <c r="AA1276" s="197"/>
    </row>
    <row r="1277" spans="20:27" s="196" customFormat="1" x14ac:dyDescent="0.25">
      <c r="T1277" s="197"/>
      <c r="U1277" s="197"/>
      <c r="V1277" s="197"/>
      <c r="W1277" s="197"/>
      <c r="X1277" s="197"/>
      <c r="Y1277" s="197"/>
      <c r="Z1277" s="197"/>
      <c r="AA1277" s="197"/>
    </row>
    <row r="1278" spans="20:27" s="196" customFormat="1" x14ac:dyDescent="0.25">
      <c r="T1278" s="197"/>
      <c r="U1278" s="197"/>
      <c r="V1278" s="197"/>
      <c r="W1278" s="197"/>
      <c r="X1278" s="197"/>
      <c r="Y1278" s="197"/>
      <c r="Z1278" s="197"/>
      <c r="AA1278" s="197"/>
    </row>
    <row r="1279" spans="20:27" s="196" customFormat="1" x14ac:dyDescent="0.25">
      <c r="T1279" s="197"/>
      <c r="U1279" s="197"/>
      <c r="V1279" s="197"/>
      <c r="W1279" s="197"/>
      <c r="X1279" s="197"/>
      <c r="Y1279" s="197"/>
      <c r="Z1279" s="197"/>
      <c r="AA1279" s="197"/>
    </row>
    <row r="1280" spans="20:27" s="196" customFormat="1" x14ac:dyDescent="0.25">
      <c r="T1280" s="197"/>
      <c r="U1280" s="197"/>
      <c r="V1280" s="197"/>
      <c r="W1280" s="197"/>
      <c r="X1280" s="197"/>
      <c r="Y1280" s="197"/>
      <c r="Z1280" s="197"/>
      <c r="AA1280" s="197"/>
    </row>
    <row r="1281" spans="20:27" s="196" customFormat="1" x14ac:dyDescent="0.25">
      <c r="T1281" s="197"/>
      <c r="U1281" s="197"/>
      <c r="V1281" s="197"/>
      <c r="W1281" s="197"/>
      <c r="X1281" s="197"/>
      <c r="Y1281" s="197"/>
      <c r="Z1281" s="197"/>
      <c r="AA1281" s="197"/>
    </row>
    <row r="1282" spans="20:27" s="196" customFormat="1" x14ac:dyDescent="0.25">
      <c r="T1282" s="197"/>
      <c r="U1282" s="197"/>
      <c r="V1282" s="197"/>
      <c r="W1282" s="197"/>
      <c r="X1282" s="197"/>
      <c r="Y1282" s="197"/>
      <c r="Z1282" s="197"/>
      <c r="AA1282" s="197"/>
    </row>
    <row r="1283" spans="20:27" s="196" customFormat="1" x14ac:dyDescent="0.25">
      <c r="T1283" s="197"/>
      <c r="U1283" s="197"/>
      <c r="V1283" s="197"/>
      <c r="W1283" s="197"/>
      <c r="X1283" s="197"/>
      <c r="Y1283" s="197"/>
      <c r="Z1283" s="197"/>
      <c r="AA1283" s="197"/>
    </row>
    <row r="1284" spans="20:27" s="196" customFormat="1" x14ac:dyDescent="0.25">
      <c r="T1284" s="197"/>
      <c r="U1284" s="197"/>
      <c r="V1284" s="197"/>
      <c r="W1284" s="197"/>
      <c r="X1284" s="197"/>
      <c r="Y1284" s="197"/>
      <c r="Z1284" s="197"/>
      <c r="AA1284" s="197"/>
    </row>
    <row r="1285" spans="20:27" s="196" customFormat="1" x14ac:dyDescent="0.25">
      <c r="T1285" s="197"/>
      <c r="U1285" s="197"/>
      <c r="V1285" s="197"/>
      <c r="W1285" s="197"/>
      <c r="X1285" s="197"/>
      <c r="Y1285" s="197"/>
      <c r="Z1285" s="197"/>
      <c r="AA1285" s="197"/>
    </row>
    <row r="1286" spans="20:27" s="196" customFormat="1" x14ac:dyDescent="0.25">
      <c r="T1286" s="197"/>
      <c r="U1286" s="197"/>
      <c r="V1286" s="197"/>
      <c r="W1286" s="197"/>
      <c r="X1286" s="197"/>
      <c r="Y1286" s="197"/>
      <c r="Z1286" s="197"/>
      <c r="AA1286" s="197"/>
    </row>
    <row r="1287" spans="20:27" s="196" customFormat="1" x14ac:dyDescent="0.25">
      <c r="T1287" s="197"/>
      <c r="U1287" s="197"/>
      <c r="V1287" s="197"/>
      <c r="W1287" s="197"/>
      <c r="X1287" s="197"/>
      <c r="Y1287" s="197"/>
      <c r="Z1287" s="197"/>
      <c r="AA1287" s="197"/>
    </row>
    <row r="1288" spans="20:27" s="196" customFormat="1" x14ac:dyDescent="0.25">
      <c r="T1288" s="197"/>
      <c r="U1288" s="197"/>
      <c r="V1288" s="197"/>
      <c r="W1288" s="197"/>
      <c r="X1288" s="197"/>
      <c r="Y1288" s="197"/>
      <c r="Z1288" s="197"/>
      <c r="AA1288" s="197"/>
    </row>
    <row r="1289" spans="20:27" s="196" customFormat="1" x14ac:dyDescent="0.25">
      <c r="T1289" s="197"/>
      <c r="U1289" s="197"/>
      <c r="V1289" s="197"/>
      <c r="W1289" s="197"/>
      <c r="X1289" s="197"/>
      <c r="Y1289" s="197"/>
      <c r="Z1289" s="197"/>
      <c r="AA1289" s="197"/>
    </row>
    <row r="1290" spans="20:27" s="196" customFormat="1" x14ac:dyDescent="0.25">
      <c r="T1290" s="197"/>
      <c r="U1290" s="197"/>
      <c r="V1290" s="197"/>
      <c r="W1290" s="197"/>
      <c r="X1290" s="197"/>
      <c r="Y1290" s="197"/>
      <c r="Z1290" s="197"/>
      <c r="AA1290" s="197"/>
    </row>
    <row r="1291" spans="20:27" s="196" customFormat="1" x14ac:dyDescent="0.25">
      <c r="T1291" s="197"/>
      <c r="U1291" s="197"/>
      <c r="V1291" s="197"/>
      <c r="W1291" s="197"/>
      <c r="X1291" s="197"/>
      <c r="Y1291" s="197"/>
      <c r="Z1291" s="197"/>
      <c r="AA1291" s="197"/>
    </row>
    <row r="1292" spans="20:27" s="196" customFormat="1" x14ac:dyDescent="0.25">
      <c r="T1292" s="197"/>
      <c r="U1292" s="197"/>
      <c r="V1292" s="197"/>
      <c r="W1292" s="197"/>
      <c r="X1292" s="197"/>
      <c r="Y1292" s="197"/>
      <c r="Z1292" s="197"/>
      <c r="AA1292" s="197"/>
    </row>
    <row r="1293" spans="20:27" s="196" customFormat="1" x14ac:dyDescent="0.25">
      <c r="T1293" s="197"/>
      <c r="U1293" s="197"/>
      <c r="V1293" s="197"/>
      <c r="W1293" s="197"/>
      <c r="X1293" s="197"/>
      <c r="Y1293" s="197"/>
      <c r="Z1293" s="197"/>
      <c r="AA1293" s="197"/>
    </row>
    <row r="1294" spans="20:27" s="196" customFormat="1" x14ac:dyDescent="0.25">
      <c r="T1294" s="197"/>
      <c r="U1294" s="197"/>
      <c r="V1294" s="197"/>
      <c r="W1294" s="197"/>
      <c r="X1294" s="197"/>
      <c r="Y1294" s="197"/>
      <c r="Z1294" s="197"/>
      <c r="AA1294" s="197"/>
    </row>
    <row r="1295" spans="20:27" s="196" customFormat="1" x14ac:dyDescent="0.25">
      <c r="T1295" s="197"/>
      <c r="U1295" s="197"/>
      <c r="V1295" s="197"/>
      <c r="W1295" s="197"/>
      <c r="X1295" s="197"/>
      <c r="Y1295" s="197"/>
      <c r="Z1295" s="197"/>
      <c r="AA1295" s="197"/>
    </row>
    <row r="1296" spans="20:27" s="196" customFormat="1" x14ac:dyDescent="0.25">
      <c r="T1296" s="197"/>
      <c r="U1296" s="197"/>
      <c r="V1296" s="197"/>
      <c r="W1296" s="197"/>
      <c r="X1296" s="197"/>
      <c r="Y1296" s="197"/>
      <c r="Z1296" s="197"/>
      <c r="AA1296" s="197"/>
    </row>
    <row r="1297" spans="20:27" s="196" customFormat="1" x14ac:dyDescent="0.25">
      <c r="T1297" s="197"/>
      <c r="U1297" s="197"/>
      <c r="V1297" s="197"/>
      <c r="W1297" s="197"/>
      <c r="X1297" s="197"/>
      <c r="Y1297" s="197"/>
      <c r="Z1297" s="197"/>
      <c r="AA1297" s="197"/>
    </row>
    <row r="1298" spans="20:27" s="196" customFormat="1" x14ac:dyDescent="0.25">
      <c r="T1298" s="197"/>
      <c r="U1298" s="197"/>
      <c r="V1298" s="197"/>
      <c r="W1298" s="197"/>
      <c r="X1298" s="197"/>
      <c r="Y1298" s="197"/>
      <c r="Z1298" s="197"/>
      <c r="AA1298" s="197"/>
    </row>
    <row r="1299" spans="20:27" s="196" customFormat="1" x14ac:dyDescent="0.25">
      <c r="T1299" s="197"/>
      <c r="U1299" s="197"/>
      <c r="V1299" s="197"/>
      <c r="W1299" s="197"/>
      <c r="X1299" s="197"/>
      <c r="Y1299" s="197"/>
      <c r="Z1299" s="197"/>
      <c r="AA1299" s="197"/>
    </row>
    <row r="1300" spans="20:27" s="196" customFormat="1" x14ac:dyDescent="0.25">
      <c r="T1300" s="197"/>
      <c r="U1300" s="197"/>
      <c r="V1300" s="197"/>
      <c r="W1300" s="197"/>
      <c r="X1300" s="197"/>
      <c r="Y1300" s="197"/>
      <c r="Z1300" s="197"/>
      <c r="AA1300" s="197"/>
    </row>
    <row r="1301" spans="20:27" s="196" customFormat="1" x14ac:dyDescent="0.25">
      <c r="T1301" s="197"/>
      <c r="U1301" s="197"/>
      <c r="V1301" s="197"/>
      <c r="W1301" s="197"/>
      <c r="X1301" s="197"/>
      <c r="Y1301" s="197"/>
      <c r="Z1301" s="197"/>
      <c r="AA1301" s="197"/>
    </row>
    <row r="1302" spans="20:27" s="196" customFormat="1" x14ac:dyDescent="0.25">
      <c r="T1302" s="197"/>
      <c r="U1302" s="197"/>
      <c r="V1302" s="197"/>
      <c r="W1302" s="197"/>
      <c r="X1302" s="197"/>
      <c r="Y1302" s="197"/>
      <c r="Z1302" s="197"/>
      <c r="AA1302" s="197"/>
    </row>
    <row r="1303" spans="20:27" s="196" customFormat="1" x14ac:dyDescent="0.25">
      <c r="T1303" s="197"/>
      <c r="U1303" s="197"/>
      <c r="V1303" s="197"/>
      <c r="W1303" s="197"/>
      <c r="X1303" s="197"/>
      <c r="Y1303" s="197"/>
      <c r="Z1303" s="197"/>
      <c r="AA1303" s="197"/>
    </row>
    <row r="1304" spans="20:27" s="196" customFormat="1" x14ac:dyDescent="0.25">
      <c r="T1304" s="197"/>
      <c r="U1304" s="197"/>
      <c r="V1304" s="197"/>
      <c r="W1304" s="197"/>
      <c r="X1304" s="197"/>
      <c r="Y1304" s="197"/>
      <c r="Z1304" s="197"/>
      <c r="AA1304" s="197"/>
    </row>
    <row r="1305" spans="20:27" s="196" customFormat="1" x14ac:dyDescent="0.25">
      <c r="T1305" s="197"/>
      <c r="U1305" s="197"/>
      <c r="V1305" s="197"/>
      <c r="W1305" s="197"/>
      <c r="X1305" s="197"/>
      <c r="Y1305" s="197"/>
      <c r="Z1305" s="197"/>
      <c r="AA1305" s="197"/>
    </row>
    <row r="1306" spans="20:27" s="196" customFormat="1" x14ac:dyDescent="0.25">
      <c r="T1306" s="197"/>
      <c r="U1306" s="197"/>
      <c r="V1306" s="197"/>
      <c r="W1306" s="197"/>
      <c r="X1306" s="197"/>
      <c r="Y1306" s="197"/>
      <c r="Z1306" s="197"/>
      <c r="AA1306" s="197"/>
    </row>
    <row r="1307" spans="20:27" s="196" customFormat="1" x14ac:dyDescent="0.25">
      <c r="T1307" s="197"/>
      <c r="U1307" s="197"/>
      <c r="V1307" s="197"/>
      <c r="W1307" s="197"/>
      <c r="X1307" s="197"/>
      <c r="Y1307" s="197"/>
      <c r="Z1307" s="197"/>
      <c r="AA1307" s="197"/>
    </row>
    <row r="1308" spans="20:27" s="196" customFormat="1" x14ac:dyDescent="0.25">
      <c r="T1308" s="197"/>
      <c r="U1308" s="197"/>
      <c r="V1308" s="197"/>
      <c r="W1308" s="197"/>
      <c r="X1308" s="197"/>
      <c r="Y1308" s="197"/>
      <c r="Z1308" s="197"/>
      <c r="AA1308" s="197"/>
    </row>
    <row r="1309" spans="20:27" s="196" customFormat="1" x14ac:dyDescent="0.25">
      <c r="T1309" s="197"/>
      <c r="U1309" s="197"/>
      <c r="V1309" s="197"/>
      <c r="W1309" s="197"/>
      <c r="X1309" s="197"/>
      <c r="Y1309" s="197"/>
      <c r="Z1309" s="197"/>
      <c r="AA1309" s="197"/>
    </row>
    <row r="1310" spans="20:27" s="196" customFormat="1" x14ac:dyDescent="0.25">
      <c r="T1310" s="197"/>
      <c r="U1310" s="197"/>
      <c r="V1310" s="197"/>
      <c r="W1310" s="197"/>
      <c r="X1310" s="197"/>
      <c r="Y1310" s="197"/>
      <c r="Z1310" s="197"/>
      <c r="AA1310" s="197"/>
    </row>
    <row r="1311" spans="20:27" s="196" customFormat="1" x14ac:dyDescent="0.25">
      <c r="T1311" s="197"/>
      <c r="U1311" s="197"/>
      <c r="V1311" s="197"/>
      <c r="W1311" s="197"/>
      <c r="X1311" s="197"/>
      <c r="Y1311" s="197"/>
      <c r="Z1311" s="197"/>
      <c r="AA1311" s="197"/>
    </row>
    <row r="1312" spans="20:27" s="196" customFormat="1" x14ac:dyDescent="0.25">
      <c r="T1312" s="197"/>
      <c r="U1312" s="197"/>
      <c r="V1312" s="197"/>
      <c r="W1312" s="197"/>
      <c r="X1312" s="197"/>
      <c r="Y1312" s="197"/>
      <c r="Z1312" s="197"/>
      <c r="AA1312" s="197"/>
    </row>
    <row r="1313" spans="20:27" s="196" customFormat="1" x14ac:dyDescent="0.25">
      <c r="T1313" s="197"/>
      <c r="U1313" s="197"/>
      <c r="V1313" s="197"/>
      <c r="W1313" s="197"/>
      <c r="X1313" s="197"/>
      <c r="Y1313" s="197"/>
      <c r="Z1313" s="197"/>
      <c r="AA1313" s="197"/>
    </row>
    <row r="1314" spans="20:27" s="196" customFormat="1" x14ac:dyDescent="0.25">
      <c r="T1314" s="197"/>
      <c r="U1314" s="197"/>
      <c r="V1314" s="197"/>
      <c r="W1314" s="197"/>
      <c r="X1314" s="197"/>
      <c r="Y1314" s="197"/>
      <c r="Z1314" s="197"/>
      <c r="AA1314" s="197"/>
    </row>
    <row r="1315" spans="20:27" s="196" customFormat="1" x14ac:dyDescent="0.25">
      <c r="T1315" s="197"/>
      <c r="U1315" s="197"/>
      <c r="V1315" s="197"/>
      <c r="W1315" s="197"/>
      <c r="X1315" s="197"/>
      <c r="Y1315" s="197"/>
      <c r="Z1315" s="197"/>
      <c r="AA1315" s="197"/>
    </row>
    <row r="1316" spans="20:27" s="196" customFormat="1" x14ac:dyDescent="0.25">
      <c r="T1316" s="197"/>
      <c r="U1316" s="197"/>
      <c r="V1316" s="197"/>
      <c r="W1316" s="197"/>
      <c r="X1316" s="197"/>
      <c r="Y1316" s="197"/>
      <c r="Z1316" s="197"/>
      <c r="AA1316" s="197"/>
    </row>
    <row r="1317" spans="20:27" s="196" customFormat="1" x14ac:dyDescent="0.25">
      <c r="T1317" s="197"/>
      <c r="U1317" s="197"/>
      <c r="V1317" s="197"/>
      <c r="W1317" s="197"/>
      <c r="X1317" s="197"/>
      <c r="Y1317" s="197"/>
      <c r="Z1317" s="197"/>
      <c r="AA1317" s="197"/>
    </row>
    <row r="1318" spans="20:27" s="196" customFormat="1" x14ac:dyDescent="0.25">
      <c r="T1318" s="197"/>
      <c r="U1318" s="197"/>
      <c r="V1318" s="197"/>
      <c r="W1318" s="197"/>
      <c r="X1318" s="197"/>
      <c r="Y1318" s="197"/>
      <c r="Z1318" s="197"/>
      <c r="AA1318" s="197"/>
    </row>
    <row r="1319" spans="20:27" s="196" customFormat="1" x14ac:dyDescent="0.25">
      <c r="T1319" s="197"/>
      <c r="U1319" s="197"/>
      <c r="V1319" s="197"/>
      <c r="W1319" s="197"/>
      <c r="X1319" s="197"/>
      <c r="Y1319" s="197"/>
      <c r="Z1319" s="197"/>
      <c r="AA1319" s="197"/>
    </row>
    <row r="1320" spans="20:27" s="196" customFormat="1" x14ac:dyDescent="0.25">
      <c r="T1320" s="197"/>
      <c r="U1320" s="197"/>
      <c r="V1320" s="197"/>
      <c r="W1320" s="197"/>
      <c r="X1320" s="197"/>
      <c r="Y1320" s="197"/>
      <c r="Z1320" s="197"/>
      <c r="AA1320" s="197"/>
    </row>
    <row r="1321" spans="20:27" s="196" customFormat="1" x14ac:dyDescent="0.25">
      <c r="T1321" s="197"/>
      <c r="U1321" s="197"/>
      <c r="V1321" s="197"/>
      <c r="W1321" s="197"/>
      <c r="X1321" s="197"/>
      <c r="Y1321" s="197"/>
      <c r="Z1321" s="197"/>
      <c r="AA1321" s="197"/>
    </row>
    <row r="1322" spans="20:27" s="196" customFormat="1" x14ac:dyDescent="0.25">
      <c r="T1322" s="197"/>
      <c r="U1322" s="197"/>
      <c r="V1322" s="197"/>
      <c r="W1322" s="197"/>
      <c r="X1322" s="197"/>
      <c r="Y1322" s="197"/>
      <c r="Z1322" s="197"/>
      <c r="AA1322" s="197"/>
    </row>
    <row r="1323" spans="20:27" s="196" customFormat="1" x14ac:dyDescent="0.25">
      <c r="T1323" s="197"/>
      <c r="U1323" s="197"/>
      <c r="V1323" s="197"/>
      <c r="W1323" s="197"/>
      <c r="X1323" s="197"/>
      <c r="Y1323" s="197"/>
      <c r="Z1323" s="197"/>
      <c r="AA1323" s="197"/>
    </row>
    <row r="1324" spans="20:27" s="196" customFormat="1" x14ac:dyDescent="0.25">
      <c r="T1324" s="197"/>
      <c r="U1324" s="197"/>
      <c r="V1324" s="197"/>
      <c r="W1324" s="197"/>
      <c r="X1324" s="197"/>
      <c r="Y1324" s="197"/>
      <c r="Z1324" s="197"/>
      <c r="AA1324" s="197"/>
    </row>
    <row r="1325" spans="20:27" s="196" customFormat="1" x14ac:dyDescent="0.25">
      <c r="T1325" s="197"/>
      <c r="U1325" s="197"/>
      <c r="V1325" s="197"/>
      <c r="W1325" s="197"/>
      <c r="X1325" s="197"/>
      <c r="Y1325" s="197"/>
      <c r="Z1325" s="197"/>
      <c r="AA1325" s="197"/>
    </row>
    <row r="1326" spans="20:27" s="196" customFormat="1" x14ac:dyDescent="0.25">
      <c r="T1326" s="197"/>
      <c r="U1326" s="197"/>
      <c r="V1326" s="197"/>
      <c r="W1326" s="197"/>
      <c r="X1326" s="197"/>
      <c r="Y1326" s="197"/>
      <c r="Z1326" s="197"/>
      <c r="AA1326" s="197"/>
    </row>
    <row r="1327" spans="20:27" s="196" customFormat="1" x14ac:dyDescent="0.25">
      <c r="T1327" s="197"/>
      <c r="U1327" s="197"/>
      <c r="V1327" s="197"/>
      <c r="W1327" s="197"/>
      <c r="X1327" s="197"/>
      <c r="Y1327" s="197"/>
      <c r="Z1327" s="197"/>
      <c r="AA1327" s="197"/>
    </row>
    <row r="1328" spans="20:27" s="196" customFormat="1" x14ac:dyDescent="0.25">
      <c r="T1328" s="197"/>
      <c r="U1328" s="197"/>
      <c r="V1328" s="197"/>
      <c r="W1328" s="197"/>
      <c r="X1328" s="197"/>
      <c r="Y1328" s="197"/>
      <c r="Z1328" s="197"/>
      <c r="AA1328" s="197"/>
    </row>
    <row r="1329" spans="20:27" s="196" customFormat="1" x14ac:dyDescent="0.25">
      <c r="T1329" s="197"/>
      <c r="U1329" s="197"/>
      <c r="V1329" s="197"/>
      <c r="W1329" s="197"/>
      <c r="X1329" s="197"/>
      <c r="Y1329" s="197"/>
      <c r="Z1329" s="197"/>
      <c r="AA1329" s="197"/>
    </row>
    <row r="1330" spans="20:27" s="196" customFormat="1" x14ac:dyDescent="0.25">
      <c r="T1330" s="197"/>
      <c r="U1330" s="197"/>
      <c r="V1330" s="197"/>
      <c r="W1330" s="197"/>
      <c r="X1330" s="197"/>
      <c r="Y1330" s="197"/>
      <c r="Z1330" s="197"/>
      <c r="AA1330" s="197"/>
    </row>
    <row r="1331" spans="20:27" s="196" customFormat="1" x14ac:dyDescent="0.25">
      <c r="T1331" s="197"/>
      <c r="U1331" s="197"/>
      <c r="V1331" s="197"/>
      <c r="W1331" s="197"/>
      <c r="X1331" s="197"/>
      <c r="Y1331" s="197"/>
      <c r="Z1331" s="197"/>
      <c r="AA1331" s="197"/>
    </row>
    <row r="1332" spans="20:27" s="196" customFormat="1" x14ac:dyDescent="0.25">
      <c r="T1332" s="197"/>
      <c r="U1332" s="197"/>
      <c r="V1332" s="197"/>
      <c r="W1332" s="197"/>
      <c r="X1332" s="197"/>
      <c r="Y1332" s="197"/>
      <c r="Z1332" s="197"/>
      <c r="AA1332" s="197"/>
    </row>
    <row r="1333" spans="20:27" s="196" customFormat="1" x14ac:dyDescent="0.25">
      <c r="T1333" s="197"/>
      <c r="U1333" s="197"/>
      <c r="V1333" s="197"/>
      <c r="W1333" s="197"/>
      <c r="X1333" s="197"/>
      <c r="Y1333" s="197"/>
      <c r="Z1333" s="197"/>
      <c r="AA1333" s="197"/>
    </row>
    <row r="1334" spans="20:27" s="196" customFormat="1" x14ac:dyDescent="0.25">
      <c r="T1334" s="197"/>
      <c r="U1334" s="197"/>
      <c r="V1334" s="197"/>
      <c r="W1334" s="197"/>
      <c r="X1334" s="197"/>
      <c r="Y1334" s="197"/>
      <c r="Z1334" s="197"/>
      <c r="AA1334" s="197"/>
    </row>
    <row r="1335" spans="20:27" s="196" customFormat="1" x14ac:dyDescent="0.25">
      <c r="T1335" s="197"/>
      <c r="U1335" s="197"/>
      <c r="V1335" s="197"/>
      <c r="W1335" s="197"/>
      <c r="X1335" s="197"/>
      <c r="Y1335" s="197"/>
      <c r="Z1335" s="197"/>
      <c r="AA1335" s="197"/>
    </row>
    <row r="1336" spans="20:27" s="196" customFormat="1" x14ac:dyDescent="0.25">
      <c r="T1336" s="197"/>
      <c r="U1336" s="197"/>
      <c r="V1336" s="197"/>
      <c r="W1336" s="197"/>
      <c r="X1336" s="197"/>
      <c r="Y1336" s="197"/>
      <c r="Z1336" s="197"/>
      <c r="AA1336" s="197"/>
    </row>
    <row r="1337" spans="20:27" s="196" customFormat="1" x14ac:dyDescent="0.25">
      <c r="T1337" s="197"/>
      <c r="U1337" s="197"/>
      <c r="V1337" s="197"/>
      <c r="W1337" s="197"/>
      <c r="X1337" s="197"/>
      <c r="Y1337" s="197"/>
      <c r="Z1337" s="197"/>
      <c r="AA1337" s="197"/>
    </row>
    <row r="1338" spans="20:27" s="196" customFormat="1" x14ac:dyDescent="0.25">
      <c r="T1338" s="197"/>
      <c r="U1338" s="197"/>
      <c r="V1338" s="197"/>
      <c r="W1338" s="197"/>
      <c r="X1338" s="197"/>
      <c r="Y1338" s="197"/>
      <c r="Z1338" s="197"/>
      <c r="AA1338" s="197"/>
    </row>
    <row r="1339" spans="20:27" s="196" customFormat="1" x14ac:dyDescent="0.25">
      <c r="T1339" s="197"/>
      <c r="U1339" s="197"/>
      <c r="V1339" s="197"/>
      <c r="W1339" s="197"/>
      <c r="X1339" s="197"/>
      <c r="Y1339" s="197"/>
      <c r="Z1339" s="197"/>
      <c r="AA1339" s="197"/>
    </row>
    <row r="1340" spans="20:27" s="196" customFormat="1" x14ac:dyDescent="0.25">
      <c r="T1340" s="197"/>
      <c r="U1340" s="197"/>
      <c r="V1340" s="197"/>
      <c r="W1340" s="197"/>
      <c r="X1340" s="197"/>
      <c r="Y1340" s="197"/>
      <c r="Z1340" s="197"/>
      <c r="AA1340" s="197"/>
    </row>
    <row r="1341" spans="20:27" s="196" customFormat="1" x14ac:dyDescent="0.25">
      <c r="T1341" s="197"/>
      <c r="U1341" s="197"/>
      <c r="V1341" s="197"/>
      <c r="W1341" s="197"/>
      <c r="X1341" s="197"/>
      <c r="Y1341" s="197"/>
      <c r="Z1341" s="197"/>
      <c r="AA1341" s="197"/>
    </row>
    <row r="1342" spans="20:27" s="196" customFormat="1" x14ac:dyDescent="0.25">
      <c r="T1342" s="197"/>
      <c r="U1342" s="197"/>
      <c r="V1342" s="197"/>
      <c r="W1342" s="197"/>
      <c r="X1342" s="197"/>
      <c r="Y1342" s="197"/>
      <c r="Z1342" s="197"/>
      <c r="AA1342" s="197"/>
    </row>
    <row r="1343" spans="20:27" s="196" customFormat="1" x14ac:dyDescent="0.25">
      <c r="T1343" s="197"/>
      <c r="U1343" s="197"/>
      <c r="V1343" s="197"/>
      <c r="W1343" s="197"/>
      <c r="X1343" s="197"/>
      <c r="Y1343" s="197"/>
      <c r="Z1343" s="197"/>
      <c r="AA1343" s="197"/>
    </row>
    <row r="1344" spans="20:27" s="196" customFormat="1" x14ac:dyDescent="0.25">
      <c r="T1344" s="197"/>
      <c r="U1344" s="197"/>
      <c r="V1344" s="197"/>
      <c r="W1344" s="197"/>
      <c r="X1344" s="197"/>
      <c r="Y1344" s="197"/>
      <c r="Z1344" s="197"/>
      <c r="AA1344" s="197"/>
    </row>
    <row r="1345" spans="20:27" s="196" customFormat="1" x14ac:dyDescent="0.25">
      <c r="T1345" s="197"/>
      <c r="U1345" s="197"/>
      <c r="V1345" s="197"/>
      <c r="W1345" s="197"/>
      <c r="X1345" s="197"/>
      <c r="Y1345" s="197"/>
      <c r="Z1345" s="197"/>
      <c r="AA1345" s="197"/>
    </row>
    <row r="1346" spans="20:27" s="196" customFormat="1" x14ac:dyDescent="0.25">
      <c r="T1346" s="197"/>
      <c r="U1346" s="197"/>
      <c r="V1346" s="197"/>
      <c r="W1346" s="197"/>
      <c r="X1346" s="197"/>
      <c r="Y1346" s="197"/>
      <c r="Z1346" s="197"/>
      <c r="AA1346" s="197"/>
    </row>
    <row r="1347" spans="20:27" s="196" customFormat="1" x14ac:dyDescent="0.25">
      <c r="T1347" s="197"/>
      <c r="U1347" s="197"/>
      <c r="V1347" s="197"/>
      <c r="W1347" s="197"/>
      <c r="X1347" s="197"/>
      <c r="Y1347" s="197"/>
      <c r="Z1347" s="197"/>
      <c r="AA1347" s="197"/>
    </row>
    <row r="1348" spans="20:27" s="196" customFormat="1" x14ac:dyDescent="0.25">
      <c r="T1348" s="197"/>
      <c r="U1348" s="197"/>
      <c r="V1348" s="197"/>
      <c r="W1348" s="197"/>
      <c r="X1348" s="197"/>
      <c r="Y1348" s="197"/>
      <c r="Z1348" s="197"/>
      <c r="AA1348" s="197"/>
    </row>
    <row r="1349" spans="20:27" s="196" customFormat="1" x14ac:dyDescent="0.25">
      <c r="T1349" s="197"/>
      <c r="U1349" s="197"/>
      <c r="V1349" s="197"/>
      <c r="W1349" s="197"/>
      <c r="X1349" s="197"/>
      <c r="Y1349" s="197"/>
      <c r="Z1349" s="197"/>
      <c r="AA1349" s="197"/>
    </row>
    <row r="1350" spans="20:27" s="196" customFormat="1" x14ac:dyDescent="0.25">
      <c r="T1350" s="197"/>
      <c r="U1350" s="197"/>
      <c r="V1350" s="197"/>
      <c r="W1350" s="197"/>
      <c r="X1350" s="197"/>
      <c r="Y1350" s="197"/>
      <c r="Z1350" s="197"/>
      <c r="AA1350" s="197"/>
    </row>
    <row r="1351" spans="20:27" s="196" customFormat="1" x14ac:dyDescent="0.25">
      <c r="T1351" s="197"/>
      <c r="U1351" s="197"/>
      <c r="V1351" s="197"/>
      <c r="W1351" s="197"/>
      <c r="X1351" s="197"/>
      <c r="Y1351" s="197"/>
      <c r="Z1351" s="197"/>
      <c r="AA1351" s="197"/>
    </row>
    <row r="1352" spans="20:27" s="196" customFormat="1" x14ac:dyDescent="0.25">
      <c r="T1352" s="197"/>
      <c r="U1352" s="197"/>
      <c r="V1352" s="197"/>
      <c r="W1352" s="197"/>
      <c r="X1352" s="197"/>
      <c r="Y1352" s="197"/>
      <c r="Z1352" s="197"/>
      <c r="AA1352" s="197"/>
    </row>
    <row r="1353" spans="20:27" s="196" customFormat="1" x14ac:dyDescent="0.25">
      <c r="T1353" s="197"/>
      <c r="U1353" s="197"/>
      <c r="V1353" s="197"/>
      <c r="W1353" s="197"/>
      <c r="X1353" s="197"/>
      <c r="Y1353" s="197"/>
      <c r="Z1353" s="197"/>
      <c r="AA1353" s="197"/>
    </row>
    <row r="1354" spans="20:27" s="196" customFormat="1" x14ac:dyDescent="0.25">
      <c r="T1354" s="197"/>
      <c r="U1354" s="197"/>
      <c r="V1354" s="197"/>
      <c r="W1354" s="197"/>
      <c r="X1354" s="197"/>
      <c r="Y1354" s="197"/>
      <c r="Z1354" s="197"/>
      <c r="AA1354" s="197"/>
    </row>
    <row r="1355" spans="20:27" s="196" customFormat="1" x14ac:dyDescent="0.25">
      <c r="T1355" s="197"/>
      <c r="U1355" s="197"/>
      <c r="V1355" s="197"/>
      <c r="W1355" s="197"/>
      <c r="X1355" s="197"/>
      <c r="Y1355" s="197"/>
      <c r="Z1355" s="197"/>
      <c r="AA1355" s="197"/>
    </row>
    <row r="1356" spans="20:27" s="196" customFormat="1" x14ac:dyDescent="0.25">
      <c r="T1356" s="197"/>
      <c r="U1356" s="197"/>
      <c r="V1356" s="197"/>
      <c r="W1356" s="197"/>
      <c r="X1356" s="197"/>
      <c r="Y1356" s="197"/>
      <c r="Z1356" s="197"/>
      <c r="AA1356" s="197"/>
    </row>
    <row r="1357" spans="20:27" s="196" customFormat="1" x14ac:dyDescent="0.25">
      <c r="T1357" s="197"/>
      <c r="U1357" s="197"/>
      <c r="V1357" s="197"/>
      <c r="W1357" s="197"/>
      <c r="X1357" s="197"/>
      <c r="Y1357" s="197"/>
      <c r="Z1357" s="197"/>
      <c r="AA1357" s="197"/>
    </row>
    <row r="1358" spans="20:27" s="196" customFormat="1" x14ac:dyDescent="0.25">
      <c r="T1358" s="197"/>
      <c r="U1358" s="197"/>
      <c r="V1358" s="197"/>
      <c r="W1358" s="197"/>
      <c r="X1358" s="197"/>
      <c r="Y1358" s="197"/>
      <c r="Z1358" s="197"/>
      <c r="AA1358" s="197"/>
    </row>
    <row r="1359" spans="20:27" s="196" customFormat="1" x14ac:dyDescent="0.25">
      <c r="T1359" s="197"/>
      <c r="U1359" s="197"/>
      <c r="V1359" s="197"/>
      <c r="W1359" s="197"/>
      <c r="X1359" s="197"/>
      <c r="Y1359" s="197"/>
      <c r="Z1359" s="197"/>
      <c r="AA1359" s="197"/>
    </row>
    <row r="1360" spans="20:27" s="196" customFormat="1" x14ac:dyDescent="0.25">
      <c r="T1360" s="197"/>
      <c r="U1360" s="197"/>
      <c r="V1360" s="197"/>
      <c r="W1360" s="197"/>
      <c r="X1360" s="197"/>
      <c r="Y1360" s="197"/>
      <c r="Z1360" s="197"/>
      <c r="AA1360" s="197"/>
    </row>
    <row r="1361" spans="20:27" s="196" customFormat="1" x14ac:dyDescent="0.25">
      <c r="T1361" s="197"/>
      <c r="U1361" s="197"/>
      <c r="V1361" s="197"/>
      <c r="W1361" s="197"/>
      <c r="X1361" s="197"/>
      <c r="Y1361" s="197"/>
      <c r="Z1361" s="197"/>
      <c r="AA1361" s="197"/>
    </row>
    <row r="1362" spans="20:27" s="196" customFormat="1" x14ac:dyDescent="0.25">
      <c r="T1362" s="197"/>
      <c r="U1362" s="197"/>
      <c r="V1362" s="197"/>
      <c r="W1362" s="197"/>
      <c r="X1362" s="197"/>
      <c r="Y1362" s="197"/>
      <c r="Z1362" s="197"/>
      <c r="AA1362" s="197"/>
    </row>
    <row r="1363" spans="20:27" s="196" customFormat="1" x14ac:dyDescent="0.25">
      <c r="T1363" s="197"/>
      <c r="U1363" s="197"/>
      <c r="V1363" s="197"/>
      <c r="W1363" s="197"/>
      <c r="X1363" s="197"/>
      <c r="Y1363" s="197"/>
      <c r="Z1363" s="197"/>
      <c r="AA1363" s="197"/>
    </row>
    <row r="1364" spans="20:27" s="196" customFormat="1" x14ac:dyDescent="0.25">
      <c r="T1364" s="197"/>
      <c r="U1364" s="197"/>
      <c r="V1364" s="197"/>
      <c r="W1364" s="197"/>
      <c r="X1364" s="197"/>
      <c r="Y1364" s="197"/>
      <c r="Z1364" s="197"/>
      <c r="AA1364" s="197"/>
    </row>
    <row r="1365" spans="20:27" s="196" customFormat="1" x14ac:dyDescent="0.25">
      <c r="T1365" s="197"/>
      <c r="U1365" s="197"/>
      <c r="V1365" s="197"/>
      <c r="W1365" s="197"/>
      <c r="X1365" s="197"/>
      <c r="Y1365" s="197"/>
      <c r="Z1365" s="197"/>
      <c r="AA1365" s="197"/>
    </row>
    <row r="1366" spans="20:27" s="196" customFormat="1" x14ac:dyDescent="0.25">
      <c r="T1366" s="197"/>
      <c r="U1366" s="197"/>
      <c r="V1366" s="197"/>
      <c r="W1366" s="197"/>
      <c r="X1366" s="197"/>
      <c r="Y1366" s="197"/>
      <c r="Z1366" s="197"/>
      <c r="AA1366" s="197"/>
    </row>
    <row r="1367" spans="20:27" s="196" customFormat="1" x14ac:dyDescent="0.25">
      <c r="T1367" s="197"/>
      <c r="U1367" s="197"/>
      <c r="V1367" s="197"/>
      <c r="W1367" s="197"/>
      <c r="X1367" s="197"/>
      <c r="Y1367" s="197"/>
      <c r="Z1367" s="197"/>
      <c r="AA1367" s="197"/>
    </row>
    <row r="1368" spans="20:27" s="196" customFormat="1" x14ac:dyDescent="0.25">
      <c r="T1368" s="197"/>
      <c r="U1368" s="197"/>
      <c r="V1368" s="197"/>
      <c r="W1368" s="197"/>
      <c r="X1368" s="197"/>
      <c r="Y1368" s="197"/>
      <c r="Z1368" s="197"/>
      <c r="AA1368" s="197"/>
    </row>
    <row r="1369" spans="20:27" s="196" customFormat="1" x14ac:dyDescent="0.25">
      <c r="T1369" s="197"/>
      <c r="U1369" s="197"/>
      <c r="V1369" s="197"/>
      <c r="W1369" s="197"/>
      <c r="X1369" s="197"/>
      <c r="Y1369" s="197"/>
      <c r="Z1369" s="197"/>
      <c r="AA1369" s="197"/>
    </row>
    <row r="1370" spans="20:27" s="196" customFormat="1" x14ac:dyDescent="0.25">
      <c r="T1370" s="197"/>
      <c r="U1370" s="197"/>
      <c r="V1370" s="197"/>
      <c r="W1370" s="197"/>
      <c r="X1370" s="197"/>
      <c r="Y1370" s="197"/>
      <c r="Z1370" s="197"/>
      <c r="AA1370" s="197"/>
    </row>
    <row r="1371" spans="20:27" s="196" customFormat="1" x14ac:dyDescent="0.25">
      <c r="T1371" s="197"/>
      <c r="U1371" s="197"/>
      <c r="V1371" s="197"/>
      <c r="W1371" s="197"/>
      <c r="X1371" s="197"/>
      <c r="Y1371" s="197"/>
      <c r="Z1371" s="197"/>
      <c r="AA1371" s="197"/>
    </row>
    <row r="1372" spans="20:27" s="196" customFormat="1" x14ac:dyDescent="0.25">
      <c r="T1372" s="197"/>
      <c r="U1372" s="197"/>
      <c r="V1372" s="197"/>
      <c r="W1372" s="197"/>
      <c r="X1372" s="197"/>
      <c r="Y1372" s="197"/>
      <c r="Z1372" s="197"/>
      <c r="AA1372" s="197"/>
    </row>
    <row r="1373" spans="20:27" s="196" customFormat="1" x14ac:dyDescent="0.25">
      <c r="T1373" s="197"/>
      <c r="U1373" s="197"/>
      <c r="V1373" s="197"/>
      <c r="W1373" s="197"/>
      <c r="X1373" s="197"/>
      <c r="Y1373" s="197"/>
      <c r="Z1373" s="197"/>
      <c r="AA1373" s="197"/>
    </row>
    <row r="1374" spans="20:27" s="196" customFormat="1" x14ac:dyDescent="0.25">
      <c r="T1374" s="197"/>
      <c r="U1374" s="197"/>
      <c r="V1374" s="197"/>
      <c r="W1374" s="197"/>
      <c r="X1374" s="197"/>
      <c r="Y1374" s="197"/>
      <c r="Z1374" s="197"/>
      <c r="AA1374" s="197"/>
    </row>
    <row r="1375" spans="20:27" s="196" customFormat="1" x14ac:dyDescent="0.25">
      <c r="T1375" s="197"/>
      <c r="U1375" s="197"/>
      <c r="V1375" s="197"/>
      <c r="W1375" s="197"/>
      <c r="X1375" s="197"/>
      <c r="Y1375" s="197"/>
      <c r="Z1375" s="197"/>
      <c r="AA1375" s="197"/>
    </row>
    <row r="1376" spans="20:27" s="196" customFormat="1" x14ac:dyDescent="0.25">
      <c r="T1376" s="197"/>
      <c r="U1376" s="197"/>
      <c r="V1376" s="197"/>
      <c r="W1376" s="197"/>
      <c r="X1376" s="197"/>
      <c r="Y1376" s="197"/>
      <c r="Z1376" s="197"/>
      <c r="AA1376" s="197"/>
    </row>
    <row r="1377" spans="20:27" s="196" customFormat="1" x14ac:dyDescent="0.25">
      <c r="T1377" s="197"/>
      <c r="U1377" s="197"/>
      <c r="V1377" s="197"/>
      <c r="W1377" s="197"/>
      <c r="X1377" s="197"/>
      <c r="Y1377" s="197"/>
      <c r="Z1377" s="197"/>
      <c r="AA1377" s="197"/>
    </row>
    <row r="1378" spans="20:27" s="196" customFormat="1" x14ac:dyDescent="0.25">
      <c r="T1378" s="197"/>
      <c r="U1378" s="197"/>
      <c r="V1378" s="197"/>
      <c r="W1378" s="197"/>
      <c r="X1378" s="197"/>
      <c r="Y1378" s="197"/>
      <c r="Z1378" s="197"/>
      <c r="AA1378" s="197"/>
    </row>
    <row r="1379" spans="20:27" s="196" customFormat="1" x14ac:dyDescent="0.25">
      <c r="T1379" s="197"/>
      <c r="U1379" s="197"/>
      <c r="V1379" s="197"/>
      <c r="W1379" s="197"/>
      <c r="X1379" s="197"/>
      <c r="Y1379" s="197"/>
      <c r="Z1379" s="197"/>
      <c r="AA1379" s="197"/>
    </row>
    <row r="1380" spans="20:27" s="196" customFormat="1" x14ac:dyDescent="0.25">
      <c r="T1380" s="197"/>
      <c r="U1380" s="197"/>
      <c r="V1380" s="197"/>
      <c r="W1380" s="197"/>
      <c r="X1380" s="197"/>
      <c r="Y1380" s="197"/>
      <c r="Z1380" s="197"/>
      <c r="AA1380" s="197"/>
    </row>
    <row r="1381" spans="20:27" s="196" customFormat="1" x14ac:dyDescent="0.25">
      <c r="T1381" s="197"/>
      <c r="U1381" s="197"/>
      <c r="V1381" s="197"/>
      <c r="W1381" s="197"/>
      <c r="X1381" s="197"/>
      <c r="Y1381" s="197"/>
      <c r="Z1381" s="197"/>
      <c r="AA1381" s="197"/>
    </row>
    <row r="1382" spans="20:27" s="196" customFormat="1" x14ac:dyDescent="0.25">
      <c r="T1382" s="197"/>
      <c r="U1382" s="197"/>
      <c r="V1382" s="197"/>
      <c r="W1382" s="197"/>
      <c r="X1382" s="197"/>
      <c r="Y1382" s="197"/>
      <c r="Z1382" s="197"/>
      <c r="AA1382" s="197"/>
    </row>
    <row r="1383" spans="20:27" s="196" customFormat="1" x14ac:dyDescent="0.25">
      <c r="T1383" s="197"/>
      <c r="U1383" s="197"/>
      <c r="V1383" s="197"/>
      <c r="W1383" s="197"/>
      <c r="X1383" s="197"/>
      <c r="Y1383" s="197"/>
      <c r="Z1383" s="197"/>
      <c r="AA1383" s="197"/>
    </row>
    <row r="1384" spans="20:27" s="196" customFormat="1" x14ac:dyDescent="0.25">
      <c r="T1384" s="197"/>
      <c r="U1384" s="197"/>
      <c r="V1384" s="197"/>
      <c r="W1384" s="197"/>
      <c r="X1384" s="197"/>
      <c r="Y1384" s="197"/>
      <c r="Z1384" s="197"/>
      <c r="AA1384" s="197"/>
    </row>
    <row r="1385" spans="20:27" s="196" customFormat="1" x14ac:dyDescent="0.25">
      <c r="T1385" s="197"/>
      <c r="U1385" s="197"/>
      <c r="V1385" s="197"/>
      <c r="W1385" s="197"/>
      <c r="X1385" s="197"/>
      <c r="Y1385" s="197"/>
      <c r="Z1385" s="197"/>
      <c r="AA1385" s="197"/>
    </row>
    <row r="1386" spans="20:27" s="196" customFormat="1" x14ac:dyDescent="0.25">
      <c r="T1386" s="197"/>
      <c r="U1386" s="197"/>
      <c r="V1386" s="197"/>
      <c r="W1386" s="197"/>
      <c r="X1386" s="197"/>
      <c r="Y1386" s="197"/>
      <c r="Z1386" s="197"/>
      <c r="AA1386" s="197"/>
    </row>
    <row r="1387" spans="20:27" s="196" customFormat="1" x14ac:dyDescent="0.25">
      <c r="T1387" s="197"/>
      <c r="U1387" s="197"/>
      <c r="V1387" s="197"/>
      <c r="W1387" s="197"/>
      <c r="X1387" s="197"/>
      <c r="Y1387" s="197"/>
      <c r="Z1387" s="197"/>
      <c r="AA1387" s="197"/>
    </row>
    <row r="1388" spans="20:27" s="196" customFormat="1" x14ac:dyDescent="0.25">
      <c r="T1388" s="197"/>
      <c r="U1388" s="197"/>
      <c r="V1388" s="197"/>
      <c r="W1388" s="197"/>
      <c r="X1388" s="197"/>
      <c r="Y1388" s="197"/>
      <c r="Z1388" s="197"/>
      <c r="AA1388" s="197"/>
    </row>
    <row r="1389" spans="20:27" s="196" customFormat="1" x14ac:dyDescent="0.25">
      <c r="T1389" s="197"/>
      <c r="U1389" s="197"/>
      <c r="V1389" s="197"/>
      <c r="W1389" s="197"/>
      <c r="X1389" s="197"/>
      <c r="Y1389" s="197"/>
      <c r="Z1389" s="197"/>
      <c r="AA1389" s="197"/>
    </row>
    <row r="1390" spans="20:27" s="196" customFormat="1" x14ac:dyDescent="0.25">
      <c r="T1390" s="197"/>
      <c r="U1390" s="197"/>
      <c r="V1390" s="197"/>
      <c r="W1390" s="197"/>
      <c r="X1390" s="197"/>
      <c r="Y1390" s="197"/>
      <c r="Z1390" s="197"/>
      <c r="AA1390" s="197"/>
    </row>
    <row r="1391" spans="20:27" s="196" customFormat="1" x14ac:dyDescent="0.25">
      <c r="T1391" s="197"/>
      <c r="U1391" s="197"/>
      <c r="V1391" s="197"/>
      <c r="W1391" s="197"/>
      <c r="X1391" s="197"/>
      <c r="Y1391" s="197"/>
      <c r="Z1391" s="197"/>
      <c r="AA1391" s="197"/>
    </row>
    <row r="1392" spans="20:27" s="196" customFormat="1" x14ac:dyDescent="0.25">
      <c r="T1392" s="197"/>
      <c r="U1392" s="197"/>
      <c r="V1392" s="197"/>
      <c r="W1392" s="197"/>
      <c r="X1392" s="197"/>
      <c r="Y1392" s="197"/>
      <c r="Z1392" s="197"/>
      <c r="AA1392" s="197"/>
    </row>
    <row r="1393" spans="20:27" s="196" customFormat="1" x14ac:dyDescent="0.25">
      <c r="T1393" s="197"/>
      <c r="U1393" s="197"/>
      <c r="V1393" s="197"/>
      <c r="W1393" s="197"/>
      <c r="X1393" s="197"/>
      <c r="Y1393" s="197"/>
      <c r="Z1393" s="197"/>
      <c r="AA1393" s="197"/>
    </row>
    <row r="1394" spans="20:27" s="196" customFormat="1" x14ac:dyDescent="0.25">
      <c r="T1394" s="197"/>
      <c r="U1394" s="197"/>
      <c r="V1394" s="197"/>
      <c r="W1394" s="197"/>
      <c r="X1394" s="197"/>
      <c r="Y1394" s="197"/>
      <c r="Z1394" s="197"/>
      <c r="AA1394" s="197"/>
    </row>
    <row r="1395" spans="20:27" s="196" customFormat="1" x14ac:dyDescent="0.25">
      <c r="T1395" s="197"/>
      <c r="U1395" s="197"/>
      <c r="V1395" s="197"/>
      <c r="W1395" s="197"/>
      <c r="X1395" s="197"/>
      <c r="Y1395" s="197"/>
      <c r="Z1395" s="197"/>
      <c r="AA1395" s="197"/>
    </row>
    <row r="1396" spans="20:27" s="196" customFormat="1" x14ac:dyDescent="0.25">
      <c r="T1396" s="197"/>
      <c r="U1396" s="197"/>
      <c r="V1396" s="197"/>
      <c r="W1396" s="197"/>
      <c r="X1396" s="197"/>
      <c r="Y1396" s="197"/>
      <c r="Z1396" s="197"/>
      <c r="AA1396" s="197"/>
    </row>
    <row r="1397" spans="20:27" s="196" customFormat="1" x14ac:dyDescent="0.25">
      <c r="T1397" s="197"/>
      <c r="U1397" s="197"/>
      <c r="V1397" s="197"/>
      <c r="W1397" s="197"/>
      <c r="X1397" s="197"/>
      <c r="Y1397" s="197"/>
      <c r="Z1397" s="197"/>
      <c r="AA1397" s="197"/>
    </row>
    <row r="1398" spans="20:27" s="196" customFormat="1" x14ac:dyDescent="0.25">
      <c r="T1398" s="197"/>
      <c r="U1398" s="197"/>
      <c r="V1398" s="197"/>
      <c r="W1398" s="197"/>
      <c r="X1398" s="197"/>
      <c r="Y1398" s="197"/>
      <c r="Z1398" s="197"/>
      <c r="AA1398" s="197"/>
    </row>
    <row r="1399" spans="20:27" s="196" customFormat="1" x14ac:dyDescent="0.25">
      <c r="T1399" s="197"/>
      <c r="U1399" s="197"/>
      <c r="V1399" s="197"/>
      <c r="W1399" s="197"/>
      <c r="X1399" s="197"/>
      <c r="Y1399" s="197"/>
      <c r="Z1399" s="197"/>
      <c r="AA1399" s="197"/>
    </row>
    <row r="1400" spans="20:27" s="196" customFormat="1" x14ac:dyDescent="0.25">
      <c r="T1400" s="197"/>
      <c r="U1400" s="197"/>
      <c r="V1400" s="197"/>
      <c r="W1400" s="197"/>
      <c r="X1400" s="197"/>
      <c r="Y1400" s="197"/>
      <c r="Z1400" s="197"/>
      <c r="AA1400" s="197"/>
    </row>
    <row r="1401" spans="20:27" s="196" customFormat="1" x14ac:dyDescent="0.25">
      <c r="T1401" s="197"/>
      <c r="U1401" s="197"/>
      <c r="V1401" s="197"/>
      <c r="W1401" s="197"/>
      <c r="X1401" s="197"/>
      <c r="Y1401" s="197"/>
      <c r="Z1401" s="197"/>
      <c r="AA1401" s="197"/>
    </row>
    <row r="1402" spans="20:27" s="196" customFormat="1" x14ac:dyDescent="0.25">
      <c r="T1402" s="197"/>
      <c r="U1402" s="197"/>
      <c r="V1402" s="197"/>
      <c r="W1402" s="197"/>
      <c r="X1402" s="197"/>
      <c r="Y1402" s="197"/>
      <c r="Z1402" s="197"/>
      <c r="AA1402" s="197"/>
    </row>
    <row r="1403" spans="20:27" s="196" customFormat="1" x14ac:dyDescent="0.25">
      <c r="T1403" s="197"/>
      <c r="U1403" s="197"/>
      <c r="V1403" s="197"/>
      <c r="W1403" s="197"/>
      <c r="X1403" s="197"/>
      <c r="Y1403" s="197"/>
      <c r="Z1403" s="197"/>
      <c r="AA1403" s="197"/>
    </row>
    <row r="1404" spans="20:27" s="196" customFormat="1" x14ac:dyDescent="0.25">
      <c r="T1404" s="197"/>
      <c r="U1404" s="197"/>
      <c r="V1404" s="197"/>
      <c r="W1404" s="197"/>
      <c r="X1404" s="197"/>
      <c r="Y1404" s="197"/>
      <c r="Z1404" s="197"/>
      <c r="AA1404" s="197"/>
    </row>
    <row r="1405" spans="20:27" s="196" customFormat="1" x14ac:dyDescent="0.25">
      <c r="T1405" s="197"/>
      <c r="U1405" s="197"/>
      <c r="V1405" s="197"/>
      <c r="W1405" s="197"/>
      <c r="X1405" s="197"/>
      <c r="Y1405" s="197"/>
      <c r="Z1405" s="197"/>
      <c r="AA1405" s="197"/>
    </row>
    <row r="1406" spans="20:27" s="196" customFormat="1" x14ac:dyDescent="0.25">
      <c r="T1406" s="197"/>
      <c r="U1406" s="197"/>
      <c r="V1406" s="197"/>
      <c r="W1406" s="197"/>
      <c r="X1406" s="197"/>
      <c r="Y1406" s="197"/>
      <c r="Z1406" s="197"/>
      <c r="AA1406" s="197"/>
    </row>
    <row r="1407" spans="20:27" s="196" customFormat="1" x14ac:dyDescent="0.25">
      <c r="T1407" s="197"/>
      <c r="U1407" s="197"/>
      <c r="V1407" s="197"/>
      <c r="W1407" s="197"/>
      <c r="X1407" s="197"/>
      <c r="Y1407" s="197"/>
      <c r="Z1407" s="197"/>
      <c r="AA1407" s="197"/>
    </row>
    <row r="1408" spans="20:27" s="196" customFormat="1" x14ac:dyDescent="0.25">
      <c r="T1408" s="197"/>
      <c r="U1408" s="197"/>
      <c r="V1408" s="197"/>
      <c r="W1408" s="197"/>
      <c r="X1408" s="197"/>
      <c r="Y1408" s="197"/>
      <c r="Z1408" s="197"/>
      <c r="AA1408" s="197"/>
    </row>
    <row r="1409" spans="20:27" s="196" customFormat="1" x14ac:dyDescent="0.25">
      <c r="T1409" s="197"/>
      <c r="U1409" s="197"/>
      <c r="V1409" s="197"/>
      <c r="W1409" s="197"/>
      <c r="X1409" s="197"/>
      <c r="Y1409" s="197"/>
      <c r="Z1409" s="197"/>
      <c r="AA1409" s="197"/>
    </row>
    <row r="1410" spans="20:27" s="196" customFormat="1" x14ac:dyDescent="0.25">
      <c r="T1410" s="197"/>
      <c r="U1410" s="197"/>
      <c r="V1410" s="197"/>
      <c r="W1410" s="197"/>
      <c r="X1410" s="197"/>
      <c r="Y1410" s="197"/>
      <c r="Z1410" s="197"/>
      <c r="AA1410" s="197"/>
    </row>
    <row r="1411" spans="20:27" s="196" customFormat="1" x14ac:dyDescent="0.25">
      <c r="T1411" s="197"/>
      <c r="U1411" s="197"/>
      <c r="V1411" s="197"/>
      <c r="W1411" s="197"/>
      <c r="X1411" s="197"/>
      <c r="Y1411" s="197"/>
      <c r="Z1411" s="197"/>
      <c r="AA1411" s="197"/>
    </row>
    <row r="1412" spans="20:27" s="196" customFormat="1" x14ac:dyDescent="0.25">
      <c r="T1412" s="197"/>
      <c r="U1412" s="197"/>
      <c r="V1412" s="197"/>
      <c r="W1412" s="197"/>
      <c r="X1412" s="197"/>
      <c r="Y1412" s="197"/>
      <c r="Z1412" s="197"/>
      <c r="AA1412" s="197"/>
    </row>
    <row r="1413" spans="20:27" s="196" customFormat="1" x14ac:dyDescent="0.25">
      <c r="T1413" s="197"/>
      <c r="U1413" s="197"/>
      <c r="V1413" s="197"/>
      <c r="W1413" s="197"/>
      <c r="X1413" s="197"/>
      <c r="Y1413" s="197"/>
      <c r="Z1413" s="197"/>
      <c r="AA1413" s="197"/>
    </row>
    <row r="1414" spans="20:27" s="196" customFormat="1" x14ac:dyDescent="0.25">
      <c r="T1414" s="197"/>
      <c r="U1414" s="197"/>
      <c r="V1414" s="197"/>
      <c r="W1414" s="197"/>
      <c r="X1414" s="197"/>
      <c r="Y1414" s="197"/>
      <c r="Z1414" s="197"/>
      <c r="AA1414" s="197"/>
    </row>
    <row r="1415" spans="20:27" s="196" customFormat="1" x14ac:dyDescent="0.25">
      <c r="T1415" s="197"/>
      <c r="U1415" s="197"/>
      <c r="V1415" s="197"/>
      <c r="W1415" s="197"/>
      <c r="X1415" s="197"/>
      <c r="Y1415" s="197"/>
      <c r="Z1415" s="197"/>
      <c r="AA1415" s="197"/>
    </row>
    <row r="1416" spans="20:27" s="196" customFormat="1" x14ac:dyDescent="0.25">
      <c r="T1416" s="197"/>
      <c r="U1416" s="197"/>
      <c r="V1416" s="197"/>
      <c r="W1416" s="197"/>
      <c r="X1416" s="197"/>
      <c r="Y1416" s="197"/>
      <c r="Z1416" s="197"/>
      <c r="AA1416" s="197"/>
    </row>
    <row r="1417" spans="20:27" s="196" customFormat="1" x14ac:dyDescent="0.25">
      <c r="T1417" s="197"/>
      <c r="U1417" s="197"/>
      <c r="V1417" s="197"/>
      <c r="W1417" s="197"/>
      <c r="X1417" s="197"/>
      <c r="Y1417" s="197"/>
      <c r="Z1417" s="197"/>
      <c r="AA1417" s="197"/>
    </row>
    <row r="1418" spans="20:27" s="196" customFormat="1" x14ac:dyDescent="0.25">
      <c r="T1418" s="197"/>
      <c r="U1418" s="197"/>
      <c r="V1418" s="197"/>
      <c r="W1418" s="197"/>
      <c r="X1418" s="197"/>
      <c r="Y1418" s="197"/>
      <c r="Z1418" s="197"/>
      <c r="AA1418" s="197"/>
    </row>
    <row r="1419" spans="20:27" s="196" customFormat="1" x14ac:dyDescent="0.25">
      <c r="T1419" s="197"/>
      <c r="U1419" s="197"/>
      <c r="V1419" s="197"/>
      <c r="W1419" s="197"/>
      <c r="X1419" s="197"/>
      <c r="Y1419" s="197"/>
      <c r="Z1419" s="197"/>
      <c r="AA1419" s="197"/>
    </row>
    <row r="1420" spans="20:27" s="196" customFormat="1" x14ac:dyDescent="0.25">
      <c r="T1420" s="197"/>
      <c r="U1420" s="197"/>
      <c r="V1420" s="197"/>
      <c r="W1420" s="197"/>
      <c r="X1420" s="197"/>
      <c r="Y1420" s="197"/>
      <c r="Z1420" s="197"/>
      <c r="AA1420" s="197"/>
    </row>
    <row r="1421" spans="20:27" s="196" customFormat="1" x14ac:dyDescent="0.25">
      <c r="T1421" s="197"/>
      <c r="U1421" s="197"/>
      <c r="V1421" s="197"/>
      <c r="W1421" s="197"/>
      <c r="X1421" s="197"/>
      <c r="Y1421" s="197"/>
      <c r="Z1421" s="197"/>
      <c r="AA1421" s="197"/>
    </row>
    <row r="1422" spans="20:27" s="196" customFormat="1" x14ac:dyDescent="0.25">
      <c r="T1422" s="197"/>
      <c r="U1422" s="197"/>
      <c r="V1422" s="197"/>
      <c r="W1422" s="197"/>
      <c r="X1422" s="197"/>
      <c r="Y1422" s="197"/>
      <c r="Z1422" s="197"/>
      <c r="AA1422" s="197"/>
    </row>
    <row r="1423" spans="20:27" s="196" customFormat="1" x14ac:dyDescent="0.25">
      <c r="T1423" s="197"/>
      <c r="U1423" s="197"/>
      <c r="V1423" s="197"/>
      <c r="W1423" s="197"/>
      <c r="X1423" s="197"/>
      <c r="Y1423" s="197"/>
      <c r="Z1423" s="197"/>
      <c r="AA1423" s="197"/>
    </row>
    <row r="1424" spans="20:27" s="196" customFormat="1" x14ac:dyDescent="0.25">
      <c r="T1424" s="197"/>
      <c r="U1424" s="197"/>
      <c r="V1424" s="197"/>
      <c r="W1424" s="197"/>
      <c r="X1424" s="197"/>
      <c r="Y1424" s="197"/>
      <c r="Z1424" s="197"/>
      <c r="AA1424" s="197"/>
    </row>
    <row r="1425" spans="20:27" s="196" customFormat="1" x14ac:dyDescent="0.25">
      <c r="T1425" s="197"/>
      <c r="U1425" s="197"/>
      <c r="V1425" s="197"/>
      <c r="W1425" s="197"/>
      <c r="X1425" s="197"/>
      <c r="Y1425" s="197"/>
      <c r="Z1425" s="197"/>
      <c r="AA1425" s="197"/>
    </row>
    <row r="1426" spans="20:27" s="196" customFormat="1" x14ac:dyDescent="0.25">
      <c r="T1426" s="197"/>
      <c r="U1426" s="197"/>
      <c r="V1426" s="197"/>
      <c r="W1426" s="197"/>
      <c r="X1426" s="197"/>
      <c r="Y1426" s="197"/>
      <c r="Z1426" s="197"/>
      <c r="AA1426" s="197"/>
    </row>
    <row r="1427" spans="20:27" s="196" customFormat="1" x14ac:dyDescent="0.25">
      <c r="T1427" s="197"/>
      <c r="U1427" s="197"/>
      <c r="V1427" s="197"/>
      <c r="W1427" s="197"/>
      <c r="X1427" s="197"/>
      <c r="Y1427" s="197"/>
      <c r="Z1427" s="197"/>
      <c r="AA1427" s="197"/>
    </row>
    <row r="1428" spans="20:27" s="196" customFormat="1" x14ac:dyDescent="0.25">
      <c r="T1428" s="197"/>
      <c r="U1428" s="197"/>
      <c r="V1428" s="197"/>
      <c r="W1428" s="197"/>
      <c r="X1428" s="197"/>
      <c r="Y1428" s="197"/>
      <c r="Z1428" s="197"/>
      <c r="AA1428" s="197"/>
    </row>
    <row r="1429" spans="20:27" s="196" customFormat="1" x14ac:dyDescent="0.25">
      <c r="T1429" s="197"/>
      <c r="U1429" s="197"/>
      <c r="V1429" s="197"/>
      <c r="W1429" s="197"/>
      <c r="X1429" s="197"/>
      <c r="Y1429" s="197"/>
      <c r="Z1429" s="197"/>
      <c r="AA1429" s="197"/>
    </row>
    <row r="1430" spans="20:27" s="196" customFormat="1" x14ac:dyDescent="0.25">
      <c r="T1430" s="197"/>
      <c r="U1430" s="197"/>
      <c r="V1430" s="197"/>
      <c r="W1430" s="197"/>
      <c r="X1430" s="197"/>
      <c r="Y1430" s="197"/>
      <c r="Z1430" s="197"/>
      <c r="AA1430" s="197"/>
    </row>
    <row r="1431" spans="20:27" s="196" customFormat="1" x14ac:dyDescent="0.25">
      <c r="T1431" s="197"/>
      <c r="U1431" s="197"/>
      <c r="V1431" s="197"/>
      <c r="W1431" s="197"/>
      <c r="X1431" s="197"/>
      <c r="Y1431" s="197"/>
      <c r="Z1431" s="197"/>
      <c r="AA1431" s="197"/>
    </row>
    <row r="1432" spans="20:27" s="196" customFormat="1" x14ac:dyDescent="0.25">
      <c r="T1432" s="197"/>
      <c r="U1432" s="197"/>
      <c r="V1432" s="197"/>
      <c r="W1432" s="197"/>
      <c r="X1432" s="197"/>
      <c r="Y1432" s="197"/>
      <c r="Z1432" s="197"/>
      <c r="AA1432" s="197"/>
    </row>
    <row r="1433" spans="20:27" s="196" customFormat="1" x14ac:dyDescent="0.25">
      <c r="T1433" s="197"/>
      <c r="U1433" s="197"/>
      <c r="V1433" s="197"/>
      <c r="W1433" s="197"/>
      <c r="X1433" s="197"/>
      <c r="Y1433" s="197"/>
      <c r="Z1433" s="197"/>
      <c r="AA1433" s="197"/>
    </row>
    <row r="1434" spans="20:27" s="196" customFormat="1" x14ac:dyDescent="0.25">
      <c r="T1434" s="197"/>
      <c r="U1434" s="197"/>
      <c r="V1434" s="197"/>
      <c r="W1434" s="197"/>
      <c r="X1434" s="197"/>
      <c r="Y1434" s="197"/>
      <c r="Z1434" s="197"/>
      <c r="AA1434" s="197"/>
    </row>
    <row r="1435" spans="20:27" s="196" customFormat="1" x14ac:dyDescent="0.25">
      <c r="T1435" s="197"/>
      <c r="U1435" s="197"/>
      <c r="V1435" s="197"/>
      <c r="W1435" s="197"/>
      <c r="X1435" s="197"/>
      <c r="Y1435" s="197"/>
      <c r="Z1435" s="197"/>
      <c r="AA1435" s="197"/>
    </row>
    <row r="1436" spans="20:27" s="196" customFormat="1" x14ac:dyDescent="0.25">
      <c r="T1436" s="197"/>
      <c r="U1436" s="197"/>
      <c r="V1436" s="197"/>
      <c r="W1436" s="197"/>
      <c r="X1436" s="197"/>
      <c r="Y1436" s="197"/>
      <c r="Z1436" s="197"/>
      <c r="AA1436" s="197"/>
    </row>
    <row r="1437" spans="20:27" s="196" customFormat="1" x14ac:dyDescent="0.25">
      <c r="T1437" s="197"/>
      <c r="U1437" s="197"/>
      <c r="V1437" s="197"/>
      <c r="W1437" s="197"/>
      <c r="X1437" s="197"/>
      <c r="Y1437" s="197"/>
      <c r="Z1437" s="197"/>
      <c r="AA1437" s="197"/>
    </row>
    <row r="1438" spans="20:27" s="196" customFormat="1" x14ac:dyDescent="0.25">
      <c r="T1438" s="197"/>
      <c r="U1438" s="197"/>
      <c r="V1438" s="197"/>
      <c r="W1438" s="197"/>
      <c r="X1438" s="197"/>
      <c r="Y1438" s="197"/>
      <c r="Z1438" s="197"/>
      <c r="AA1438" s="197"/>
    </row>
    <row r="1439" spans="20:27" s="196" customFormat="1" x14ac:dyDescent="0.25">
      <c r="T1439" s="197"/>
      <c r="U1439" s="197"/>
      <c r="V1439" s="197"/>
      <c r="W1439" s="197"/>
      <c r="X1439" s="197"/>
      <c r="Y1439" s="197"/>
      <c r="Z1439" s="197"/>
      <c r="AA1439" s="197"/>
    </row>
    <row r="1440" spans="20:27" s="196" customFormat="1" x14ac:dyDescent="0.25">
      <c r="T1440" s="197"/>
      <c r="U1440" s="197"/>
      <c r="V1440" s="197"/>
      <c r="W1440" s="197"/>
      <c r="X1440" s="197"/>
      <c r="Y1440" s="197"/>
      <c r="Z1440" s="197"/>
      <c r="AA1440" s="197"/>
    </row>
    <row r="1441" spans="20:27" s="196" customFormat="1" x14ac:dyDescent="0.25">
      <c r="T1441" s="197"/>
      <c r="U1441" s="197"/>
      <c r="V1441" s="197"/>
      <c r="W1441" s="197"/>
      <c r="X1441" s="197"/>
      <c r="Y1441" s="197"/>
      <c r="Z1441" s="197"/>
      <c r="AA1441" s="197"/>
    </row>
    <row r="1442" spans="20:27" s="196" customFormat="1" x14ac:dyDescent="0.25">
      <c r="T1442" s="197"/>
      <c r="U1442" s="197"/>
      <c r="V1442" s="197"/>
      <c r="W1442" s="197"/>
      <c r="X1442" s="197"/>
      <c r="Y1442" s="197"/>
      <c r="Z1442" s="197"/>
      <c r="AA1442" s="197"/>
    </row>
    <row r="1443" spans="20:27" s="196" customFormat="1" x14ac:dyDescent="0.25">
      <c r="T1443" s="197"/>
      <c r="U1443" s="197"/>
      <c r="V1443" s="197"/>
      <c r="W1443" s="197"/>
      <c r="X1443" s="197"/>
      <c r="Y1443" s="197"/>
      <c r="Z1443" s="197"/>
      <c r="AA1443" s="197"/>
    </row>
    <row r="1444" spans="20:27" s="196" customFormat="1" x14ac:dyDescent="0.25">
      <c r="T1444" s="197"/>
      <c r="U1444" s="197"/>
      <c r="V1444" s="197"/>
      <c r="W1444" s="197"/>
      <c r="X1444" s="197"/>
      <c r="Y1444" s="197"/>
      <c r="Z1444" s="197"/>
      <c r="AA1444" s="197"/>
    </row>
    <row r="1445" spans="20:27" s="196" customFormat="1" x14ac:dyDescent="0.25">
      <c r="T1445" s="197"/>
      <c r="U1445" s="197"/>
      <c r="V1445" s="197"/>
      <c r="W1445" s="197"/>
      <c r="X1445" s="197"/>
      <c r="Y1445" s="197"/>
      <c r="Z1445" s="197"/>
      <c r="AA1445" s="197"/>
    </row>
    <row r="1446" spans="20:27" s="196" customFormat="1" x14ac:dyDescent="0.25">
      <c r="T1446" s="197"/>
      <c r="U1446" s="197"/>
      <c r="V1446" s="197"/>
      <c r="W1446" s="197"/>
      <c r="X1446" s="197"/>
      <c r="Y1446" s="197"/>
      <c r="Z1446" s="197"/>
      <c r="AA1446" s="197"/>
    </row>
    <row r="1447" spans="20:27" s="196" customFormat="1" x14ac:dyDescent="0.25">
      <c r="T1447" s="197"/>
      <c r="U1447" s="197"/>
      <c r="V1447" s="197"/>
      <c r="W1447" s="197"/>
      <c r="X1447" s="197"/>
      <c r="Y1447" s="197"/>
      <c r="Z1447" s="197"/>
      <c r="AA1447" s="197"/>
    </row>
    <row r="1448" spans="20:27" s="196" customFormat="1" x14ac:dyDescent="0.25">
      <c r="T1448" s="197"/>
      <c r="U1448" s="197"/>
      <c r="V1448" s="197"/>
      <c r="W1448" s="197"/>
      <c r="X1448" s="197"/>
      <c r="Y1448" s="197"/>
      <c r="Z1448" s="197"/>
      <c r="AA1448" s="197"/>
    </row>
    <row r="1449" spans="20:27" s="196" customFormat="1" x14ac:dyDescent="0.25">
      <c r="T1449" s="197"/>
      <c r="U1449" s="197"/>
      <c r="V1449" s="197"/>
      <c r="W1449" s="197"/>
      <c r="X1449" s="197"/>
      <c r="Y1449" s="197"/>
      <c r="Z1449" s="197"/>
      <c r="AA1449" s="197"/>
    </row>
    <row r="1450" spans="20:27" s="196" customFormat="1" x14ac:dyDescent="0.25">
      <c r="T1450" s="197"/>
      <c r="U1450" s="197"/>
      <c r="V1450" s="197"/>
      <c r="W1450" s="197"/>
      <c r="X1450" s="197"/>
      <c r="Y1450" s="197"/>
      <c r="Z1450" s="197"/>
      <c r="AA1450" s="197"/>
    </row>
    <row r="1451" spans="20:27" s="196" customFormat="1" x14ac:dyDescent="0.25">
      <c r="T1451" s="197"/>
      <c r="U1451" s="197"/>
      <c r="V1451" s="197"/>
      <c r="W1451" s="197"/>
      <c r="X1451" s="197"/>
      <c r="Y1451" s="197"/>
      <c r="Z1451" s="197"/>
      <c r="AA1451" s="197"/>
    </row>
    <row r="1452" spans="20:27" s="196" customFormat="1" x14ac:dyDescent="0.25">
      <c r="T1452" s="197"/>
      <c r="U1452" s="197"/>
      <c r="V1452" s="197"/>
      <c r="W1452" s="197"/>
      <c r="X1452" s="197"/>
      <c r="Y1452" s="197"/>
      <c r="Z1452" s="197"/>
      <c r="AA1452" s="197"/>
    </row>
    <row r="1453" spans="20:27" s="196" customFormat="1" x14ac:dyDescent="0.25">
      <c r="T1453" s="197"/>
      <c r="U1453" s="197"/>
      <c r="V1453" s="197"/>
      <c r="W1453" s="197"/>
      <c r="X1453" s="197"/>
      <c r="Y1453" s="197"/>
      <c r="Z1453" s="197"/>
      <c r="AA1453" s="197"/>
    </row>
    <row r="1454" spans="20:27" s="196" customFormat="1" x14ac:dyDescent="0.25">
      <c r="T1454" s="197"/>
      <c r="U1454" s="197"/>
      <c r="V1454" s="197"/>
      <c r="W1454" s="197"/>
      <c r="X1454" s="197"/>
      <c r="Y1454" s="197"/>
      <c r="Z1454" s="197"/>
      <c r="AA1454" s="197"/>
    </row>
    <row r="1455" spans="20:27" s="196" customFormat="1" x14ac:dyDescent="0.25">
      <c r="T1455" s="197"/>
      <c r="U1455" s="197"/>
      <c r="V1455" s="197"/>
      <c r="W1455" s="197"/>
      <c r="X1455" s="197"/>
      <c r="Y1455" s="197"/>
      <c r="Z1455" s="197"/>
      <c r="AA1455" s="197"/>
    </row>
    <row r="1456" spans="20:27" s="196" customFormat="1" x14ac:dyDescent="0.25">
      <c r="T1456" s="197"/>
      <c r="U1456" s="197"/>
      <c r="V1456" s="197"/>
      <c r="W1456" s="197"/>
      <c r="X1456" s="197"/>
      <c r="Y1456" s="197"/>
      <c r="Z1456" s="197"/>
      <c r="AA1456" s="197"/>
    </row>
    <row r="1457" spans="20:27" s="196" customFormat="1" x14ac:dyDescent="0.25">
      <c r="T1457" s="197"/>
      <c r="U1457" s="197"/>
      <c r="V1457" s="197"/>
      <c r="W1457" s="197"/>
      <c r="X1457" s="197"/>
      <c r="Y1457" s="197"/>
      <c r="Z1457" s="197"/>
      <c r="AA1457" s="197"/>
    </row>
    <row r="1458" spans="20:27" s="196" customFormat="1" x14ac:dyDescent="0.25">
      <c r="T1458" s="197"/>
      <c r="U1458" s="197"/>
      <c r="V1458" s="197"/>
      <c r="W1458" s="197"/>
      <c r="X1458" s="197"/>
      <c r="Y1458" s="197"/>
      <c r="Z1458" s="197"/>
      <c r="AA1458" s="197"/>
    </row>
    <row r="1459" spans="20:27" s="196" customFormat="1" x14ac:dyDescent="0.25">
      <c r="T1459" s="197"/>
      <c r="U1459" s="197"/>
      <c r="V1459" s="197"/>
      <c r="W1459" s="197"/>
      <c r="X1459" s="197"/>
      <c r="Y1459" s="197"/>
      <c r="Z1459" s="197"/>
      <c r="AA1459" s="197"/>
    </row>
    <row r="1460" spans="20:27" s="196" customFormat="1" x14ac:dyDescent="0.25">
      <c r="T1460" s="197"/>
      <c r="U1460" s="197"/>
      <c r="V1460" s="197"/>
      <c r="W1460" s="197"/>
      <c r="X1460" s="197"/>
      <c r="Y1460" s="197"/>
      <c r="Z1460" s="197"/>
      <c r="AA1460" s="197"/>
    </row>
    <row r="1461" spans="20:27" s="196" customFormat="1" x14ac:dyDescent="0.25">
      <c r="T1461" s="197"/>
      <c r="U1461" s="197"/>
      <c r="V1461" s="197"/>
      <c r="W1461" s="197"/>
      <c r="X1461" s="197"/>
      <c r="Y1461" s="197"/>
      <c r="Z1461" s="197"/>
      <c r="AA1461" s="197"/>
    </row>
    <row r="1462" spans="20:27" s="196" customFormat="1" x14ac:dyDescent="0.25">
      <c r="T1462" s="197"/>
      <c r="U1462" s="197"/>
      <c r="V1462" s="197"/>
      <c r="W1462" s="197"/>
      <c r="X1462" s="197"/>
      <c r="Y1462" s="197"/>
      <c r="Z1462" s="197"/>
      <c r="AA1462" s="197"/>
    </row>
    <row r="1463" spans="20:27" s="196" customFormat="1" x14ac:dyDescent="0.25">
      <c r="T1463" s="197"/>
      <c r="U1463" s="197"/>
      <c r="V1463" s="197"/>
      <c r="W1463" s="197"/>
      <c r="X1463" s="197"/>
      <c r="Y1463" s="197"/>
      <c r="Z1463" s="197"/>
      <c r="AA1463" s="197"/>
    </row>
    <row r="1464" spans="20:27" s="196" customFormat="1" x14ac:dyDescent="0.25">
      <c r="T1464" s="197"/>
      <c r="U1464" s="197"/>
      <c r="V1464" s="197"/>
      <c r="W1464" s="197"/>
      <c r="X1464" s="197"/>
      <c r="Y1464" s="197"/>
      <c r="Z1464" s="197"/>
      <c r="AA1464" s="197"/>
    </row>
    <row r="1465" spans="20:27" s="196" customFormat="1" x14ac:dyDescent="0.25">
      <c r="T1465" s="197"/>
      <c r="U1465" s="197"/>
      <c r="V1465" s="197"/>
      <c r="W1465" s="197"/>
      <c r="X1465" s="197"/>
      <c r="Y1465" s="197"/>
      <c r="Z1465" s="197"/>
      <c r="AA1465" s="197"/>
    </row>
    <row r="1466" spans="20:27" s="196" customFormat="1" x14ac:dyDescent="0.25">
      <c r="T1466" s="197"/>
      <c r="U1466" s="197"/>
      <c r="V1466" s="197"/>
      <c r="W1466" s="197"/>
      <c r="X1466" s="197"/>
      <c r="Y1466" s="197"/>
      <c r="Z1466" s="197"/>
      <c r="AA1466" s="197"/>
    </row>
    <row r="1467" spans="20:27" s="196" customFormat="1" x14ac:dyDescent="0.25">
      <c r="T1467" s="197"/>
      <c r="U1467" s="197"/>
      <c r="V1467" s="197"/>
      <c r="W1467" s="197"/>
      <c r="X1467" s="197"/>
      <c r="Y1467" s="197"/>
      <c r="Z1467" s="197"/>
      <c r="AA1467" s="197"/>
    </row>
    <row r="1468" spans="20:27" s="196" customFormat="1" x14ac:dyDescent="0.25">
      <c r="T1468" s="197"/>
      <c r="U1468" s="197"/>
      <c r="V1468" s="197"/>
      <c r="W1468" s="197"/>
      <c r="X1468" s="197"/>
      <c r="Y1468" s="197"/>
      <c r="Z1468" s="197"/>
      <c r="AA1468" s="197"/>
    </row>
    <row r="1469" spans="20:27" s="196" customFormat="1" x14ac:dyDescent="0.25">
      <c r="T1469" s="197"/>
      <c r="U1469" s="197"/>
      <c r="V1469" s="197"/>
      <c r="W1469" s="197"/>
      <c r="X1469" s="197"/>
      <c r="Y1469" s="197"/>
      <c r="Z1469" s="197"/>
      <c r="AA1469" s="197"/>
    </row>
    <row r="1470" spans="20:27" s="196" customFormat="1" x14ac:dyDescent="0.25">
      <c r="T1470" s="197"/>
      <c r="U1470" s="197"/>
      <c r="V1470" s="197"/>
      <c r="W1470" s="197"/>
      <c r="X1470" s="197"/>
      <c r="Y1470" s="197"/>
      <c r="Z1470" s="197"/>
      <c r="AA1470" s="197"/>
    </row>
    <row r="1471" spans="20:27" s="196" customFormat="1" x14ac:dyDescent="0.25">
      <c r="T1471" s="197"/>
      <c r="U1471" s="197"/>
      <c r="V1471" s="197"/>
      <c r="W1471" s="197"/>
      <c r="X1471" s="197"/>
      <c r="Y1471" s="197"/>
      <c r="Z1471" s="197"/>
      <c r="AA1471" s="197"/>
    </row>
    <row r="1472" spans="20:27" s="196" customFormat="1" x14ac:dyDescent="0.25">
      <c r="T1472" s="197"/>
      <c r="U1472" s="197"/>
      <c r="V1472" s="197"/>
      <c r="W1472" s="197"/>
      <c r="X1472" s="197"/>
      <c r="Y1472" s="197"/>
      <c r="Z1472" s="197"/>
      <c r="AA1472" s="197"/>
    </row>
    <row r="1473" spans="20:27" s="196" customFormat="1" x14ac:dyDescent="0.25">
      <c r="T1473" s="197"/>
      <c r="U1473" s="197"/>
      <c r="V1473" s="197"/>
      <c r="W1473" s="197"/>
      <c r="X1473" s="197"/>
      <c r="Y1473" s="197"/>
      <c r="Z1473" s="197"/>
      <c r="AA1473" s="197"/>
    </row>
    <row r="1474" spans="20:27" s="196" customFormat="1" x14ac:dyDescent="0.25">
      <c r="T1474" s="197"/>
      <c r="U1474" s="197"/>
      <c r="V1474" s="197"/>
      <c r="W1474" s="197"/>
      <c r="X1474" s="197"/>
      <c r="Y1474" s="197"/>
      <c r="Z1474" s="197"/>
      <c r="AA1474" s="197"/>
    </row>
    <row r="1475" spans="20:27" s="196" customFormat="1" x14ac:dyDescent="0.25">
      <c r="T1475" s="197"/>
      <c r="U1475" s="197"/>
      <c r="V1475" s="197"/>
      <c r="W1475" s="197"/>
      <c r="X1475" s="197"/>
      <c r="Y1475" s="197"/>
      <c r="Z1475" s="197"/>
      <c r="AA1475" s="197"/>
    </row>
    <row r="1476" spans="20:27" s="196" customFormat="1" x14ac:dyDescent="0.25">
      <c r="T1476" s="197"/>
      <c r="U1476" s="197"/>
      <c r="V1476" s="197"/>
      <c r="W1476" s="197"/>
      <c r="X1476" s="197"/>
      <c r="Y1476" s="197"/>
      <c r="Z1476" s="197"/>
      <c r="AA1476" s="197"/>
    </row>
    <row r="1477" spans="20:27" s="196" customFormat="1" x14ac:dyDescent="0.25">
      <c r="T1477" s="197"/>
      <c r="U1477" s="197"/>
      <c r="V1477" s="197"/>
      <c r="W1477" s="197"/>
      <c r="X1477" s="197"/>
      <c r="Y1477" s="197"/>
      <c r="Z1477" s="197"/>
      <c r="AA1477" s="197"/>
    </row>
    <row r="1478" spans="20:27" s="196" customFormat="1" x14ac:dyDescent="0.25">
      <c r="T1478" s="197"/>
      <c r="U1478" s="197"/>
      <c r="V1478" s="197"/>
      <c r="W1478" s="197"/>
      <c r="X1478" s="197"/>
      <c r="Y1478" s="197"/>
      <c r="Z1478" s="197"/>
      <c r="AA1478" s="197"/>
    </row>
    <row r="1479" spans="20:27" s="196" customFormat="1" x14ac:dyDescent="0.25">
      <c r="T1479" s="197"/>
      <c r="U1479" s="197"/>
      <c r="V1479" s="197"/>
      <c r="W1479" s="197"/>
      <c r="X1479" s="197"/>
      <c r="Y1479" s="197"/>
      <c r="Z1479" s="197"/>
      <c r="AA1479" s="197"/>
    </row>
    <row r="1480" spans="20:27" s="196" customFormat="1" x14ac:dyDescent="0.25">
      <c r="T1480" s="197"/>
      <c r="U1480" s="197"/>
      <c r="V1480" s="197"/>
      <c r="W1480" s="197"/>
      <c r="X1480" s="197"/>
      <c r="Y1480" s="197"/>
      <c r="Z1480" s="197"/>
      <c r="AA1480" s="197"/>
    </row>
    <row r="1481" spans="20:27" s="196" customFormat="1" x14ac:dyDescent="0.25">
      <c r="T1481" s="197"/>
      <c r="U1481" s="197"/>
      <c r="V1481" s="197"/>
      <c r="W1481" s="197"/>
      <c r="X1481" s="197"/>
      <c r="Y1481" s="197"/>
      <c r="Z1481" s="197"/>
      <c r="AA1481" s="197"/>
    </row>
    <row r="1482" spans="20:27" s="196" customFormat="1" x14ac:dyDescent="0.25">
      <c r="T1482" s="197"/>
      <c r="U1482" s="197"/>
      <c r="V1482" s="197"/>
      <c r="W1482" s="197"/>
      <c r="X1482" s="197"/>
      <c r="Y1482" s="197"/>
      <c r="Z1482" s="197"/>
      <c r="AA1482" s="197"/>
    </row>
    <row r="1483" spans="20:27" s="196" customFormat="1" x14ac:dyDescent="0.25">
      <c r="T1483" s="197"/>
      <c r="U1483" s="197"/>
      <c r="V1483" s="197"/>
      <c r="W1483" s="197"/>
      <c r="X1483" s="197"/>
      <c r="Y1483" s="197"/>
      <c r="Z1483" s="197"/>
      <c r="AA1483" s="197"/>
    </row>
    <row r="1484" spans="20:27" s="196" customFormat="1" x14ac:dyDescent="0.25">
      <c r="T1484" s="197"/>
      <c r="U1484" s="197"/>
      <c r="V1484" s="197"/>
      <c r="W1484" s="197"/>
      <c r="X1484" s="197"/>
      <c r="Y1484" s="197"/>
      <c r="Z1484" s="197"/>
      <c r="AA1484" s="197"/>
    </row>
    <row r="1485" spans="20:27" s="196" customFormat="1" x14ac:dyDescent="0.25">
      <c r="T1485" s="197"/>
      <c r="U1485" s="197"/>
      <c r="V1485" s="197"/>
      <c r="W1485" s="197"/>
      <c r="X1485" s="197"/>
      <c r="Y1485" s="197"/>
      <c r="Z1485" s="197"/>
      <c r="AA1485" s="197"/>
    </row>
    <row r="1486" spans="20:27" s="196" customFormat="1" x14ac:dyDescent="0.25">
      <c r="T1486" s="197"/>
      <c r="U1486" s="197"/>
      <c r="V1486" s="197"/>
      <c r="W1486" s="197"/>
      <c r="X1486" s="197"/>
      <c r="Y1486" s="197"/>
      <c r="Z1486" s="197"/>
      <c r="AA1486" s="197"/>
    </row>
    <row r="1487" spans="20:27" s="196" customFormat="1" x14ac:dyDescent="0.25">
      <c r="T1487" s="197"/>
      <c r="U1487" s="197"/>
      <c r="V1487" s="197"/>
      <c r="W1487" s="197"/>
      <c r="X1487" s="197"/>
      <c r="Y1487" s="197"/>
      <c r="Z1487" s="197"/>
      <c r="AA1487" s="197"/>
    </row>
    <row r="1488" spans="20:27" s="196" customFormat="1" x14ac:dyDescent="0.25">
      <c r="T1488" s="197"/>
      <c r="U1488" s="197"/>
      <c r="V1488" s="197"/>
      <c r="W1488" s="197"/>
      <c r="X1488" s="197"/>
      <c r="Y1488" s="197"/>
      <c r="Z1488" s="197"/>
      <c r="AA1488" s="197"/>
    </row>
    <row r="1489" spans="20:27" s="196" customFormat="1" x14ac:dyDescent="0.25">
      <c r="T1489" s="197"/>
      <c r="U1489" s="197"/>
      <c r="V1489" s="197"/>
      <c r="W1489" s="197"/>
      <c r="X1489" s="197"/>
      <c r="Y1489" s="197"/>
      <c r="Z1489" s="197"/>
      <c r="AA1489" s="197"/>
    </row>
    <row r="1490" spans="20:27" s="196" customFormat="1" x14ac:dyDescent="0.25">
      <c r="T1490" s="197"/>
      <c r="U1490" s="197"/>
      <c r="V1490" s="197"/>
      <c r="W1490" s="197"/>
      <c r="X1490" s="197"/>
      <c r="Y1490" s="197"/>
      <c r="Z1490" s="197"/>
      <c r="AA1490" s="197"/>
    </row>
    <row r="1491" spans="20:27" s="196" customFormat="1" x14ac:dyDescent="0.25">
      <c r="T1491" s="197"/>
      <c r="U1491" s="197"/>
      <c r="V1491" s="197"/>
      <c r="W1491" s="197"/>
      <c r="X1491" s="197"/>
      <c r="Y1491" s="197"/>
      <c r="Z1491" s="197"/>
      <c r="AA1491" s="197"/>
    </row>
    <row r="1492" spans="20:27" s="196" customFormat="1" x14ac:dyDescent="0.25">
      <c r="T1492" s="197"/>
      <c r="U1492" s="197"/>
      <c r="V1492" s="197"/>
      <c r="W1492" s="197"/>
      <c r="X1492" s="197"/>
      <c r="Y1492" s="197"/>
      <c r="Z1492" s="197"/>
      <c r="AA1492" s="197"/>
    </row>
    <row r="1493" spans="20:27" s="196" customFormat="1" x14ac:dyDescent="0.25">
      <c r="T1493" s="197"/>
      <c r="U1493" s="197"/>
      <c r="V1493" s="197"/>
      <c r="W1493" s="197"/>
      <c r="X1493" s="197"/>
      <c r="Y1493" s="197"/>
      <c r="Z1493" s="197"/>
      <c r="AA1493" s="197"/>
    </row>
    <row r="1494" spans="20:27" s="196" customFormat="1" x14ac:dyDescent="0.25">
      <c r="T1494" s="197"/>
      <c r="U1494" s="197"/>
      <c r="V1494" s="197"/>
      <c r="W1494" s="197"/>
      <c r="X1494" s="197"/>
      <c r="Y1494" s="197"/>
      <c r="Z1494" s="197"/>
      <c r="AA1494" s="197"/>
    </row>
    <row r="1495" spans="20:27" s="196" customFormat="1" x14ac:dyDescent="0.25">
      <c r="T1495" s="197"/>
      <c r="U1495" s="197"/>
      <c r="V1495" s="197"/>
      <c r="W1495" s="197"/>
      <c r="X1495" s="197"/>
      <c r="Y1495" s="197"/>
      <c r="Z1495" s="197"/>
      <c r="AA1495" s="197"/>
    </row>
    <row r="1496" spans="20:27" s="196" customFormat="1" x14ac:dyDescent="0.25">
      <c r="T1496" s="197"/>
      <c r="U1496" s="197"/>
      <c r="V1496" s="197"/>
      <c r="W1496" s="197"/>
      <c r="X1496" s="197"/>
      <c r="Y1496" s="197"/>
      <c r="Z1496" s="197"/>
      <c r="AA1496" s="197"/>
    </row>
    <row r="1497" spans="20:27" s="196" customFormat="1" x14ac:dyDescent="0.25">
      <c r="T1497" s="197"/>
      <c r="U1497" s="197"/>
      <c r="V1497" s="197"/>
      <c r="W1497" s="197"/>
      <c r="X1497" s="197"/>
      <c r="Y1497" s="197"/>
      <c r="Z1497" s="197"/>
      <c r="AA1497" s="197"/>
    </row>
    <row r="1498" spans="20:27" s="196" customFormat="1" x14ac:dyDescent="0.25">
      <c r="T1498" s="197"/>
      <c r="U1498" s="197"/>
      <c r="V1498" s="197"/>
      <c r="W1498" s="197"/>
      <c r="X1498" s="197"/>
      <c r="Y1498" s="197"/>
      <c r="Z1498" s="197"/>
      <c r="AA1498" s="197"/>
    </row>
    <row r="1499" spans="20:27" s="196" customFormat="1" x14ac:dyDescent="0.25">
      <c r="T1499" s="197"/>
      <c r="U1499" s="197"/>
      <c r="V1499" s="197"/>
      <c r="W1499" s="197"/>
      <c r="X1499" s="197"/>
      <c r="Y1499" s="197"/>
      <c r="Z1499" s="197"/>
      <c r="AA1499" s="197"/>
    </row>
    <row r="1500" spans="20:27" s="196" customFormat="1" x14ac:dyDescent="0.25">
      <c r="T1500" s="197"/>
      <c r="U1500" s="197"/>
      <c r="V1500" s="197"/>
      <c r="W1500" s="197"/>
      <c r="X1500" s="197"/>
      <c r="Y1500" s="197"/>
      <c r="Z1500" s="197"/>
      <c r="AA1500" s="197"/>
    </row>
    <row r="1501" spans="20:27" s="196" customFormat="1" x14ac:dyDescent="0.25">
      <c r="T1501" s="197"/>
      <c r="U1501" s="197"/>
      <c r="V1501" s="197"/>
      <c r="W1501" s="197"/>
      <c r="X1501" s="197"/>
      <c r="Y1501" s="197"/>
      <c r="Z1501" s="197"/>
      <c r="AA1501" s="197"/>
    </row>
    <row r="1502" spans="20:27" s="196" customFormat="1" x14ac:dyDescent="0.25">
      <c r="T1502" s="197"/>
      <c r="U1502" s="197"/>
      <c r="V1502" s="197"/>
      <c r="W1502" s="197"/>
      <c r="X1502" s="197"/>
      <c r="Y1502" s="197"/>
      <c r="Z1502" s="197"/>
      <c r="AA1502" s="197"/>
    </row>
    <row r="1503" spans="20:27" s="196" customFormat="1" x14ac:dyDescent="0.25">
      <c r="T1503" s="197"/>
      <c r="U1503" s="197"/>
      <c r="V1503" s="197"/>
      <c r="W1503" s="197"/>
      <c r="X1503" s="197"/>
      <c r="Y1503" s="197"/>
      <c r="Z1503" s="197"/>
      <c r="AA1503" s="197"/>
    </row>
    <row r="1504" spans="20:27" s="196" customFormat="1" x14ac:dyDescent="0.25">
      <c r="T1504" s="197"/>
      <c r="U1504" s="197"/>
      <c r="V1504" s="197"/>
      <c r="W1504" s="197"/>
      <c r="X1504" s="197"/>
      <c r="Y1504" s="197"/>
      <c r="Z1504" s="197"/>
      <c r="AA1504" s="197"/>
    </row>
    <row r="1505" spans="20:27" s="196" customFormat="1" x14ac:dyDescent="0.25">
      <c r="T1505" s="197"/>
      <c r="U1505" s="197"/>
      <c r="V1505" s="197"/>
      <c r="W1505" s="197"/>
      <c r="X1505" s="197"/>
      <c r="Y1505" s="197"/>
      <c r="Z1505" s="197"/>
      <c r="AA1505" s="197"/>
    </row>
    <row r="1506" spans="20:27" s="196" customFormat="1" x14ac:dyDescent="0.25">
      <c r="T1506" s="197"/>
      <c r="U1506" s="197"/>
      <c r="V1506" s="197"/>
      <c r="W1506" s="197"/>
      <c r="X1506" s="197"/>
      <c r="Y1506" s="197"/>
      <c r="Z1506" s="197"/>
      <c r="AA1506" s="197"/>
    </row>
    <row r="1507" spans="20:27" s="196" customFormat="1" x14ac:dyDescent="0.25">
      <c r="T1507" s="197"/>
      <c r="U1507" s="197"/>
      <c r="V1507" s="197"/>
      <c r="W1507" s="197"/>
      <c r="X1507" s="197"/>
      <c r="Y1507" s="197"/>
      <c r="Z1507" s="197"/>
      <c r="AA1507" s="197"/>
    </row>
    <row r="1508" spans="20:27" s="196" customFormat="1" x14ac:dyDescent="0.25">
      <c r="T1508" s="197"/>
      <c r="U1508" s="197"/>
      <c r="V1508" s="197"/>
      <c r="W1508" s="197"/>
      <c r="X1508" s="197"/>
      <c r="Y1508" s="197"/>
      <c r="Z1508" s="197"/>
      <c r="AA1508" s="197"/>
    </row>
    <row r="1509" spans="20:27" s="196" customFormat="1" x14ac:dyDescent="0.25">
      <c r="T1509" s="197"/>
      <c r="U1509" s="197"/>
      <c r="V1509" s="197"/>
      <c r="W1509" s="197"/>
      <c r="X1509" s="197"/>
      <c r="Y1509" s="197"/>
      <c r="Z1509" s="197"/>
      <c r="AA1509" s="197"/>
    </row>
    <row r="1510" spans="20:27" s="196" customFormat="1" x14ac:dyDescent="0.25">
      <c r="T1510" s="197"/>
      <c r="U1510" s="197"/>
      <c r="V1510" s="197"/>
      <c r="W1510" s="197"/>
      <c r="X1510" s="197"/>
      <c r="Y1510" s="197"/>
      <c r="Z1510" s="197"/>
      <c r="AA1510" s="197"/>
    </row>
    <row r="1511" spans="20:27" s="196" customFormat="1" x14ac:dyDescent="0.25">
      <c r="T1511" s="197"/>
      <c r="U1511" s="197"/>
      <c r="V1511" s="197"/>
      <c r="W1511" s="197"/>
      <c r="X1511" s="197"/>
      <c r="Y1511" s="197"/>
      <c r="Z1511" s="197"/>
      <c r="AA1511" s="197"/>
    </row>
    <row r="1512" spans="20:27" s="196" customFormat="1" x14ac:dyDescent="0.25">
      <c r="T1512" s="197"/>
      <c r="U1512" s="197"/>
      <c r="V1512" s="197"/>
      <c r="W1512" s="197"/>
      <c r="X1512" s="197"/>
      <c r="Y1512" s="197"/>
      <c r="Z1512" s="197"/>
      <c r="AA1512" s="197"/>
    </row>
    <row r="1513" spans="20:27" s="196" customFormat="1" x14ac:dyDescent="0.25">
      <c r="T1513" s="197"/>
      <c r="U1513" s="197"/>
      <c r="V1513" s="197"/>
      <c r="W1513" s="197"/>
      <c r="X1513" s="197"/>
      <c r="Y1513" s="197"/>
      <c r="Z1513" s="197"/>
      <c r="AA1513" s="197"/>
    </row>
    <row r="1514" spans="20:27" s="196" customFormat="1" x14ac:dyDescent="0.25">
      <c r="T1514" s="197"/>
      <c r="U1514" s="197"/>
      <c r="V1514" s="197"/>
      <c r="W1514" s="197"/>
      <c r="X1514" s="197"/>
      <c r="Y1514" s="197"/>
      <c r="Z1514" s="197"/>
      <c r="AA1514" s="197"/>
    </row>
    <row r="1515" spans="20:27" s="196" customFormat="1" x14ac:dyDescent="0.25">
      <c r="T1515" s="197"/>
      <c r="U1515" s="197"/>
      <c r="V1515" s="197"/>
      <c r="W1515" s="197"/>
      <c r="X1515" s="197"/>
      <c r="Y1515" s="197"/>
      <c r="Z1515" s="197"/>
      <c r="AA1515" s="197"/>
    </row>
    <row r="1516" spans="20:27" s="196" customFormat="1" x14ac:dyDescent="0.25">
      <c r="T1516" s="197"/>
      <c r="U1516" s="197"/>
      <c r="V1516" s="197"/>
      <c r="W1516" s="197"/>
      <c r="X1516" s="197"/>
      <c r="Y1516" s="197"/>
      <c r="Z1516" s="197"/>
      <c r="AA1516" s="197"/>
    </row>
    <row r="1517" spans="20:27" s="196" customFormat="1" x14ac:dyDescent="0.25">
      <c r="T1517" s="197"/>
      <c r="U1517" s="197"/>
      <c r="V1517" s="197"/>
      <c r="W1517" s="197"/>
      <c r="X1517" s="197"/>
      <c r="Y1517" s="197"/>
      <c r="Z1517" s="197"/>
      <c r="AA1517" s="197"/>
    </row>
    <row r="1518" spans="20:27" s="196" customFormat="1" x14ac:dyDescent="0.25">
      <c r="T1518" s="197"/>
      <c r="U1518" s="197"/>
      <c r="V1518" s="197"/>
      <c r="W1518" s="197"/>
      <c r="X1518" s="197"/>
      <c r="Y1518" s="197"/>
      <c r="Z1518" s="197"/>
      <c r="AA1518" s="197"/>
    </row>
    <row r="1519" spans="20:27" s="196" customFormat="1" x14ac:dyDescent="0.25">
      <c r="T1519" s="197"/>
      <c r="U1519" s="197"/>
      <c r="V1519" s="197"/>
      <c r="W1519" s="197"/>
      <c r="X1519" s="197"/>
      <c r="Y1519" s="197"/>
      <c r="Z1519" s="197"/>
      <c r="AA1519" s="197"/>
    </row>
    <row r="1520" spans="20:27" s="196" customFormat="1" x14ac:dyDescent="0.25">
      <c r="T1520" s="197"/>
      <c r="U1520" s="197"/>
      <c r="V1520" s="197"/>
      <c r="W1520" s="197"/>
      <c r="X1520" s="197"/>
      <c r="Y1520" s="197"/>
      <c r="Z1520" s="197"/>
      <c r="AA1520" s="197"/>
    </row>
    <row r="1521" spans="20:27" s="196" customFormat="1" x14ac:dyDescent="0.25">
      <c r="T1521" s="197"/>
      <c r="U1521" s="197"/>
      <c r="V1521" s="197"/>
      <c r="W1521" s="197"/>
      <c r="X1521" s="197"/>
      <c r="Y1521" s="197"/>
      <c r="Z1521" s="197"/>
      <c r="AA1521" s="197"/>
    </row>
    <row r="1522" spans="20:27" s="196" customFormat="1" x14ac:dyDescent="0.25">
      <c r="T1522" s="197"/>
      <c r="U1522" s="197"/>
      <c r="V1522" s="197"/>
      <c r="W1522" s="197"/>
      <c r="X1522" s="197"/>
      <c r="Y1522" s="197"/>
      <c r="Z1522" s="197"/>
      <c r="AA1522" s="197"/>
    </row>
    <row r="1523" spans="20:27" s="196" customFormat="1" x14ac:dyDescent="0.25">
      <c r="T1523" s="197"/>
      <c r="U1523" s="197"/>
      <c r="V1523" s="197"/>
      <c r="W1523" s="197"/>
      <c r="X1523" s="197"/>
      <c r="Y1523" s="197"/>
      <c r="Z1523" s="197"/>
      <c r="AA1523" s="197"/>
    </row>
    <row r="1524" spans="20:27" s="196" customFormat="1" x14ac:dyDescent="0.25">
      <c r="T1524" s="197"/>
      <c r="U1524" s="197"/>
      <c r="V1524" s="197"/>
      <c r="W1524" s="197"/>
      <c r="X1524" s="197"/>
      <c r="Y1524" s="197"/>
      <c r="Z1524" s="197"/>
      <c r="AA1524" s="197"/>
    </row>
    <row r="1525" spans="20:27" s="196" customFormat="1" x14ac:dyDescent="0.25">
      <c r="T1525" s="197"/>
      <c r="U1525" s="197"/>
      <c r="V1525" s="197"/>
      <c r="W1525" s="197"/>
      <c r="X1525" s="197"/>
      <c r="Y1525" s="197"/>
      <c r="Z1525" s="197"/>
      <c r="AA1525" s="197"/>
    </row>
    <row r="1526" spans="20:27" s="196" customFormat="1" x14ac:dyDescent="0.25">
      <c r="T1526" s="197"/>
      <c r="U1526" s="197"/>
      <c r="V1526" s="197"/>
      <c r="W1526" s="197"/>
      <c r="X1526" s="197"/>
      <c r="Y1526" s="197"/>
      <c r="Z1526" s="197"/>
      <c r="AA1526" s="197"/>
    </row>
    <row r="1527" spans="20:27" s="196" customFormat="1" x14ac:dyDescent="0.25">
      <c r="T1527" s="197"/>
      <c r="U1527" s="197"/>
      <c r="V1527" s="197"/>
      <c r="W1527" s="197"/>
      <c r="X1527" s="197"/>
      <c r="Y1527" s="197"/>
      <c r="Z1527" s="197"/>
      <c r="AA1527" s="197"/>
    </row>
    <row r="1528" spans="20:27" s="196" customFormat="1" x14ac:dyDescent="0.25">
      <c r="T1528" s="197"/>
      <c r="U1528" s="197"/>
      <c r="V1528" s="197"/>
      <c r="W1528" s="197"/>
      <c r="X1528" s="197"/>
      <c r="Y1528" s="197"/>
      <c r="Z1528" s="197"/>
      <c r="AA1528" s="197"/>
    </row>
    <row r="1529" spans="20:27" s="196" customFormat="1" x14ac:dyDescent="0.25">
      <c r="T1529" s="197"/>
      <c r="U1529" s="197"/>
      <c r="V1529" s="197"/>
      <c r="W1529" s="197"/>
      <c r="X1529" s="197"/>
      <c r="Y1529" s="197"/>
      <c r="Z1529" s="197"/>
      <c r="AA1529" s="197"/>
    </row>
    <row r="1530" spans="20:27" s="196" customFormat="1" x14ac:dyDescent="0.25">
      <c r="T1530" s="197"/>
      <c r="U1530" s="197"/>
      <c r="V1530" s="197"/>
      <c r="W1530" s="197"/>
      <c r="X1530" s="197"/>
      <c r="Y1530" s="197"/>
      <c r="Z1530" s="197"/>
      <c r="AA1530" s="197"/>
    </row>
    <row r="1531" spans="20:27" s="196" customFormat="1" x14ac:dyDescent="0.25">
      <c r="T1531" s="197"/>
      <c r="U1531" s="197"/>
      <c r="V1531" s="197"/>
      <c r="W1531" s="197"/>
      <c r="X1531" s="197"/>
      <c r="Y1531" s="197"/>
      <c r="Z1531" s="197"/>
      <c r="AA1531" s="197"/>
    </row>
    <row r="1532" spans="20:27" s="196" customFormat="1" x14ac:dyDescent="0.25">
      <c r="T1532" s="197"/>
      <c r="U1532" s="197"/>
      <c r="V1532" s="197"/>
      <c r="W1532" s="197"/>
      <c r="X1532" s="197"/>
      <c r="Y1532" s="197"/>
      <c r="Z1532" s="197"/>
      <c r="AA1532" s="197"/>
    </row>
    <row r="1533" spans="20:27" s="196" customFormat="1" x14ac:dyDescent="0.25">
      <c r="T1533" s="197"/>
      <c r="U1533" s="197"/>
      <c r="V1533" s="197"/>
      <c r="W1533" s="197"/>
      <c r="X1533" s="197"/>
      <c r="Y1533" s="197"/>
      <c r="Z1533" s="197"/>
      <c r="AA1533" s="197"/>
    </row>
    <row r="1534" spans="20:27" s="196" customFormat="1" x14ac:dyDescent="0.25">
      <c r="T1534" s="197"/>
      <c r="U1534" s="197"/>
      <c r="V1534" s="197"/>
      <c r="W1534" s="197"/>
      <c r="X1534" s="197"/>
      <c r="Y1534" s="197"/>
      <c r="Z1534" s="197"/>
      <c r="AA1534" s="197"/>
    </row>
    <row r="1535" spans="20:27" s="196" customFormat="1" x14ac:dyDescent="0.25">
      <c r="T1535" s="197"/>
      <c r="U1535" s="197"/>
      <c r="V1535" s="197"/>
      <c r="W1535" s="197"/>
      <c r="X1535" s="197"/>
      <c r="Y1535" s="197"/>
      <c r="Z1535" s="197"/>
      <c r="AA1535" s="197"/>
    </row>
    <row r="1536" spans="20:27" s="196" customFormat="1" x14ac:dyDescent="0.25">
      <c r="T1536" s="197"/>
      <c r="U1536" s="197"/>
      <c r="V1536" s="197"/>
      <c r="W1536" s="197"/>
      <c r="X1536" s="197"/>
      <c r="Y1536" s="197"/>
      <c r="Z1536" s="197"/>
      <c r="AA1536" s="197"/>
    </row>
    <row r="1537" spans="20:27" s="196" customFormat="1" x14ac:dyDescent="0.25">
      <c r="T1537" s="197"/>
      <c r="U1537" s="197"/>
      <c r="V1537" s="197"/>
      <c r="W1537" s="197"/>
      <c r="X1537" s="197"/>
      <c r="Y1537" s="197"/>
      <c r="Z1537" s="197"/>
      <c r="AA1537" s="197"/>
    </row>
    <row r="1538" spans="20:27" s="196" customFormat="1" x14ac:dyDescent="0.25">
      <c r="T1538" s="197"/>
      <c r="U1538" s="197"/>
      <c r="V1538" s="197"/>
      <c r="W1538" s="197"/>
      <c r="X1538" s="197"/>
      <c r="Y1538" s="197"/>
      <c r="Z1538" s="197"/>
      <c r="AA1538" s="197"/>
    </row>
    <row r="1539" spans="20:27" s="196" customFormat="1" x14ac:dyDescent="0.25">
      <c r="T1539" s="197"/>
      <c r="U1539" s="197"/>
      <c r="V1539" s="197"/>
      <c r="W1539" s="197"/>
      <c r="X1539" s="197"/>
      <c r="Y1539" s="197"/>
      <c r="Z1539" s="197"/>
      <c r="AA1539" s="197"/>
    </row>
    <row r="1540" spans="20:27" s="196" customFormat="1" x14ac:dyDescent="0.25">
      <c r="T1540" s="197"/>
      <c r="U1540" s="197"/>
      <c r="V1540" s="197"/>
      <c r="W1540" s="197"/>
      <c r="X1540" s="197"/>
      <c r="Y1540" s="197"/>
      <c r="Z1540" s="197"/>
      <c r="AA1540" s="197"/>
    </row>
    <row r="1541" spans="20:27" s="196" customFormat="1" x14ac:dyDescent="0.25">
      <c r="T1541" s="197"/>
      <c r="U1541" s="197"/>
      <c r="V1541" s="197"/>
      <c r="W1541" s="197"/>
      <c r="X1541" s="197"/>
      <c r="Y1541" s="197"/>
      <c r="Z1541" s="197"/>
      <c r="AA1541" s="197"/>
    </row>
    <row r="1542" spans="20:27" s="196" customFormat="1" x14ac:dyDescent="0.25">
      <c r="T1542" s="197"/>
      <c r="U1542" s="197"/>
      <c r="V1542" s="197"/>
      <c r="W1542" s="197"/>
      <c r="X1542" s="197"/>
      <c r="Y1542" s="197"/>
      <c r="Z1542" s="197"/>
      <c r="AA1542" s="197"/>
    </row>
    <row r="1543" spans="20:27" s="196" customFormat="1" x14ac:dyDescent="0.25">
      <c r="T1543" s="197"/>
      <c r="U1543" s="197"/>
      <c r="V1543" s="197"/>
      <c r="W1543" s="197"/>
      <c r="X1543" s="197"/>
      <c r="Y1543" s="197"/>
      <c r="Z1543" s="197"/>
      <c r="AA1543" s="197"/>
    </row>
    <row r="1544" spans="20:27" s="196" customFormat="1" x14ac:dyDescent="0.25">
      <c r="T1544" s="197"/>
      <c r="U1544" s="197"/>
      <c r="V1544" s="197"/>
      <c r="W1544" s="197"/>
      <c r="X1544" s="197"/>
      <c r="Y1544" s="197"/>
      <c r="Z1544" s="197"/>
      <c r="AA1544" s="197"/>
    </row>
    <row r="1545" spans="20:27" s="196" customFormat="1" x14ac:dyDescent="0.25">
      <c r="T1545" s="197"/>
      <c r="U1545" s="197"/>
      <c r="V1545" s="197"/>
      <c r="W1545" s="197"/>
      <c r="X1545" s="197"/>
      <c r="Y1545" s="197"/>
      <c r="Z1545" s="197"/>
      <c r="AA1545" s="197"/>
    </row>
    <row r="1546" spans="20:27" s="196" customFormat="1" x14ac:dyDescent="0.25">
      <c r="T1546" s="197"/>
      <c r="U1546" s="197"/>
      <c r="V1546" s="197"/>
      <c r="W1546" s="197"/>
      <c r="X1546" s="197"/>
      <c r="Y1546" s="197"/>
      <c r="Z1546" s="197"/>
      <c r="AA1546" s="197"/>
    </row>
    <row r="1547" spans="20:27" s="196" customFormat="1" x14ac:dyDescent="0.25">
      <c r="T1547" s="197"/>
      <c r="U1547" s="197"/>
      <c r="V1547" s="197"/>
      <c r="W1547" s="197"/>
      <c r="X1547" s="197"/>
      <c r="Y1547" s="197"/>
      <c r="Z1547" s="197"/>
      <c r="AA1547" s="197"/>
    </row>
    <row r="1548" spans="20:27" s="196" customFormat="1" x14ac:dyDescent="0.25">
      <c r="T1548" s="197"/>
      <c r="U1548" s="197"/>
      <c r="V1548" s="197"/>
      <c r="W1548" s="197"/>
      <c r="X1548" s="197"/>
      <c r="Y1548" s="197"/>
      <c r="Z1548" s="197"/>
      <c r="AA1548" s="197"/>
    </row>
    <row r="1549" spans="20:27" s="196" customFormat="1" x14ac:dyDescent="0.25">
      <c r="T1549" s="197"/>
      <c r="U1549" s="197"/>
      <c r="V1549" s="197"/>
      <c r="W1549" s="197"/>
      <c r="X1549" s="197"/>
      <c r="Y1549" s="197"/>
      <c r="Z1549" s="197"/>
      <c r="AA1549" s="197"/>
    </row>
    <row r="1550" spans="20:27" s="196" customFormat="1" x14ac:dyDescent="0.25">
      <c r="T1550" s="197"/>
      <c r="U1550" s="197"/>
      <c r="V1550" s="197"/>
      <c r="W1550" s="197"/>
      <c r="X1550" s="197"/>
      <c r="Y1550" s="197"/>
      <c r="Z1550" s="197"/>
      <c r="AA1550" s="197"/>
    </row>
    <row r="1551" spans="20:27" s="196" customFormat="1" x14ac:dyDescent="0.25">
      <c r="T1551" s="197"/>
      <c r="U1551" s="197"/>
      <c r="V1551" s="197"/>
      <c r="W1551" s="197"/>
      <c r="X1551" s="197"/>
      <c r="Y1551" s="197"/>
      <c r="Z1551" s="197"/>
      <c r="AA1551" s="197"/>
    </row>
    <row r="1552" spans="20:27" s="196" customFormat="1" x14ac:dyDescent="0.25">
      <c r="T1552" s="197"/>
      <c r="U1552" s="197"/>
      <c r="V1552" s="197"/>
      <c r="W1552" s="197"/>
      <c r="X1552" s="197"/>
      <c r="Y1552" s="197"/>
      <c r="Z1552" s="197"/>
      <c r="AA1552" s="197"/>
    </row>
    <row r="1553" spans="20:27" s="196" customFormat="1" x14ac:dyDescent="0.25">
      <c r="T1553" s="197"/>
      <c r="U1553" s="197"/>
      <c r="V1553" s="197"/>
      <c r="W1553" s="197"/>
      <c r="X1553" s="197"/>
      <c r="Y1553" s="197"/>
      <c r="Z1553" s="197"/>
      <c r="AA1553" s="197"/>
    </row>
    <row r="1554" spans="20:27" s="196" customFormat="1" x14ac:dyDescent="0.25">
      <c r="T1554" s="197"/>
      <c r="U1554" s="197"/>
      <c r="V1554" s="197"/>
      <c r="W1554" s="197"/>
      <c r="X1554" s="197"/>
      <c r="Y1554" s="197"/>
      <c r="Z1554" s="197"/>
      <c r="AA1554" s="197"/>
    </row>
    <row r="1555" spans="20:27" s="196" customFormat="1" x14ac:dyDescent="0.25">
      <c r="T1555" s="197"/>
      <c r="U1555" s="197"/>
      <c r="V1555" s="197"/>
      <c r="W1555" s="197"/>
      <c r="X1555" s="197"/>
      <c r="Y1555" s="197"/>
      <c r="Z1555" s="197"/>
      <c r="AA1555" s="197"/>
    </row>
    <row r="1556" spans="20:27" s="196" customFormat="1" x14ac:dyDescent="0.25">
      <c r="T1556" s="197"/>
      <c r="U1556" s="197"/>
      <c r="V1556" s="197"/>
      <c r="W1556" s="197"/>
      <c r="X1556" s="197"/>
      <c r="Y1556" s="197"/>
      <c r="Z1556" s="197"/>
      <c r="AA1556" s="197"/>
    </row>
    <row r="1557" spans="20:27" s="196" customFormat="1" x14ac:dyDescent="0.25">
      <c r="T1557" s="197"/>
      <c r="U1557" s="197"/>
      <c r="V1557" s="197"/>
      <c r="W1557" s="197"/>
      <c r="X1557" s="197"/>
      <c r="Y1557" s="197"/>
      <c r="Z1557" s="197"/>
      <c r="AA1557" s="197"/>
    </row>
    <row r="1558" spans="20:27" s="196" customFormat="1" x14ac:dyDescent="0.25">
      <c r="T1558" s="197"/>
      <c r="U1558" s="197"/>
      <c r="V1558" s="197"/>
      <c r="W1558" s="197"/>
      <c r="X1558" s="197"/>
      <c r="Y1558" s="197"/>
      <c r="Z1558" s="197"/>
      <c r="AA1558" s="197"/>
    </row>
    <row r="1559" spans="20:27" s="196" customFormat="1" x14ac:dyDescent="0.25">
      <c r="T1559" s="197"/>
      <c r="U1559" s="197"/>
      <c r="V1559" s="197"/>
      <c r="W1559" s="197"/>
      <c r="X1559" s="197"/>
      <c r="Y1559" s="197"/>
      <c r="Z1559" s="197"/>
      <c r="AA1559" s="197"/>
    </row>
    <row r="1560" spans="20:27" s="196" customFormat="1" x14ac:dyDescent="0.25">
      <c r="T1560" s="197"/>
      <c r="U1560" s="197"/>
      <c r="V1560" s="197"/>
      <c r="W1560" s="197"/>
      <c r="X1560" s="197"/>
      <c r="Y1560" s="197"/>
      <c r="Z1560" s="197"/>
      <c r="AA1560" s="197"/>
    </row>
    <row r="1561" spans="20:27" s="196" customFormat="1" x14ac:dyDescent="0.25">
      <c r="T1561" s="197"/>
      <c r="U1561" s="197"/>
      <c r="V1561" s="197"/>
      <c r="W1561" s="197"/>
      <c r="X1561" s="197"/>
      <c r="Y1561" s="197"/>
      <c r="Z1561" s="197"/>
      <c r="AA1561" s="197"/>
    </row>
    <row r="1562" spans="20:27" s="196" customFormat="1" x14ac:dyDescent="0.25">
      <c r="T1562" s="197"/>
      <c r="U1562" s="197"/>
      <c r="V1562" s="197"/>
      <c r="W1562" s="197"/>
      <c r="X1562" s="197"/>
      <c r="Y1562" s="197"/>
      <c r="Z1562" s="197"/>
      <c r="AA1562" s="197"/>
    </row>
    <row r="1563" spans="20:27" s="196" customFormat="1" x14ac:dyDescent="0.25">
      <c r="T1563" s="197"/>
      <c r="U1563" s="197"/>
      <c r="V1563" s="197"/>
      <c r="W1563" s="197"/>
      <c r="X1563" s="197"/>
      <c r="Y1563" s="197"/>
      <c r="Z1563" s="197"/>
      <c r="AA1563" s="197"/>
    </row>
    <row r="1564" spans="20:27" s="196" customFormat="1" x14ac:dyDescent="0.25">
      <c r="T1564" s="197"/>
      <c r="U1564" s="197"/>
      <c r="V1564" s="197"/>
      <c r="W1564" s="197"/>
      <c r="X1564" s="197"/>
      <c r="Y1564" s="197"/>
      <c r="Z1564" s="197"/>
      <c r="AA1564" s="197"/>
    </row>
    <row r="1565" spans="20:27" s="196" customFormat="1" x14ac:dyDescent="0.25">
      <c r="T1565" s="197"/>
      <c r="U1565" s="197"/>
      <c r="V1565" s="197"/>
      <c r="W1565" s="197"/>
      <c r="X1565" s="197"/>
      <c r="Y1565" s="197"/>
      <c r="Z1565" s="197"/>
      <c r="AA1565" s="197"/>
    </row>
    <row r="1566" spans="20:27" s="196" customFormat="1" x14ac:dyDescent="0.25">
      <c r="T1566" s="197"/>
      <c r="U1566" s="197"/>
      <c r="V1566" s="197"/>
      <c r="W1566" s="197"/>
      <c r="X1566" s="197"/>
      <c r="Y1566" s="197"/>
      <c r="Z1566" s="197"/>
      <c r="AA1566" s="197"/>
    </row>
  </sheetData>
  <mergeCells count="35"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I11:AN11"/>
    <mergeCell ref="C4:AN4"/>
    <mergeCell ref="AJ15:AJ16"/>
    <mergeCell ref="C6:AN6"/>
    <mergeCell ref="AN13:AN14"/>
    <mergeCell ref="AC13:AC16"/>
    <mergeCell ref="R16:S16"/>
    <mergeCell ref="AL15:AL16"/>
    <mergeCell ref="C7:AN7"/>
    <mergeCell ref="AB13:AB16"/>
    <mergeCell ref="I10:AN10"/>
    <mergeCell ref="W16:Y16"/>
    <mergeCell ref="F14:G16"/>
    <mergeCell ref="AD13:AL14"/>
    <mergeCell ref="AG15:AG16"/>
    <mergeCell ref="A13:Q13"/>
    <mergeCell ref="Z16:AA16"/>
    <mergeCell ref="H14:Q15"/>
    <mergeCell ref="A14:C16"/>
    <mergeCell ref="AH15:AH16"/>
    <mergeCell ref="AM13:AM14"/>
    <mergeCell ref="AM15:AM16"/>
  </mergeCells>
  <phoneticPr fontId="11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K15" sqref="K15"/>
    </sheetView>
  </sheetViews>
  <sheetFormatPr defaultRowHeight="15" x14ac:dyDescent="0.2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 x14ac:dyDescent="0.25">
      <c r="A2" s="204"/>
      <c r="B2" s="199" t="s">
        <v>204</v>
      </c>
      <c r="C2" s="199" t="s">
        <v>205</v>
      </c>
      <c r="D2" s="199" t="s">
        <v>206</v>
      </c>
      <c r="E2" s="199" t="s">
        <v>207</v>
      </c>
      <c r="F2" s="199" t="s">
        <v>208</v>
      </c>
      <c r="G2" s="199" t="s">
        <v>209</v>
      </c>
      <c r="H2" s="200" t="s">
        <v>210</v>
      </c>
      <c r="I2" s="200" t="s">
        <v>211</v>
      </c>
      <c r="J2" s="200" t="s">
        <v>212</v>
      </c>
      <c r="K2" s="199" t="s">
        <v>213</v>
      </c>
      <c r="L2" s="201" t="s">
        <v>214</v>
      </c>
    </row>
    <row r="3" spans="1:13" ht="24.75" customHeight="1" x14ac:dyDescent="0.25">
      <c r="A3" s="203" t="s">
        <v>197</v>
      </c>
      <c r="B3" s="198">
        <v>0</v>
      </c>
      <c r="C3" s="198">
        <v>240000</v>
      </c>
      <c r="D3" s="198">
        <v>3199330</v>
      </c>
      <c r="E3" s="198">
        <v>369117.82</v>
      </c>
      <c r="F3" s="198">
        <v>0</v>
      </c>
      <c r="G3" s="198">
        <v>0</v>
      </c>
      <c r="H3" s="198">
        <v>275500</v>
      </c>
      <c r="I3" s="198">
        <v>2447270.1800000002</v>
      </c>
      <c r="J3" s="198">
        <v>0</v>
      </c>
      <c r="K3" s="198">
        <v>0</v>
      </c>
      <c r="L3" s="198">
        <v>214714.6</v>
      </c>
      <c r="M3" s="202">
        <f t="shared" ref="M3:M9" si="0">SUM(B3:L3)</f>
        <v>6745932.5999999996</v>
      </c>
    </row>
    <row r="4" spans="1:13" ht="24.75" customHeight="1" x14ac:dyDescent="0.25">
      <c r="A4" s="203" t="s">
        <v>192</v>
      </c>
      <c r="B4" s="198"/>
      <c r="C4" s="198">
        <v>300000</v>
      </c>
      <c r="D4" s="198"/>
      <c r="E4" s="198"/>
      <c r="F4" s="198">
        <v>282309</v>
      </c>
      <c r="G4" s="198">
        <v>345431</v>
      </c>
      <c r="H4" s="198"/>
      <c r="I4" s="198"/>
      <c r="J4" s="198">
        <v>188065</v>
      </c>
      <c r="K4" s="198">
        <v>375000</v>
      </c>
      <c r="L4" s="198">
        <v>70000</v>
      </c>
      <c r="M4" s="202">
        <f t="shared" si="0"/>
        <v>1560805</v>
      </c>
    </row>
    <row r="5" spans="1:13" ht="24.75" customHeight="1" x14ac:dyDescent="0.25">
      <c r="A5" s="203" t="s">
        <v>198</v>
      </c>
      <c r="B5" s="198"/>
      <c r="C5" s="198">
        <v>240000</v>
      </c>
      <c r="D5" s="198"/>
      <c r="E5" s="198"/>
      <c r="F5" s="198">
        <v>900000</v>
      </c>
      <c r="G5" s="198">
        <v>130000</v>
      </c>
      <c r="H5" s="198"/>
      <c r="I5" s="198"/>
      <c r="J5" s="198">
        <v>380000</v>
      </c>
      <c r="K5" s="198">
        <v>1200000</v>
      </c>
      <c r="L5" s="198">
        <v>300000</v>
      </c>
      <c r="M5" s="202">
        <f t="shared" si="0"/>
        <v>3150000</v>
      </c>
    </row>
    <row r="6" spans="1:13" ht="24.75" customHeight="1" x14ac:dyDescent="0.25">
      <c r="A6" s="203" t="s">
        <v>193</v>
      </c>
      <c r="B6" s="198">
        <v>29000</v>
      </c>
      <c r="C6" s="198"/>
      <c r="D6" s="198"/>
      <c r="E6" s="198"/>
      <c r="F6" s="198">
        <v>382300</v>
      </c>
      <c r="G6" s="198"/>
      <c r="H6" s="198"/>
      <c r="I6" s="198"/>
      <c r="J6" s="198">
        <v>176000</v>
      </c>
      <c r="K6" s="198"/>
      <c r="L6" s="198">
        <v>50000</v>
      </c>
      <c r="M6" s="202">
        <f t="shared" si="0"/>
        <v>637300</v>
      </c>
    </row>
    <row r="7" spans="1:13" ht="24.75" customHeight="1" x14ac:dyDescent="0.25">
      <c r="A7" s="203" t="s">
        <v>194</v>
      </c>
      <c r="B7" s="198"/>
      <c r="C7" s="198">
        <v>420100</v>
      </c>
      <c r="D7" s="198"/>
      <c r="E7" s="198"/>
      <c r="F7" s="198">
        <v>628634</v>
      </c>
      <c r="G7" s="198"/>
      <c r="H7" s="198"/>
      <c r="I7" s="198"/>
      <c r="J7" s="198"/>
      <c r="K7" s="198"/>
      <c r="L7" s="198"/>
      <c r="M7" s="202">
        <f t="shared" si="0"/>
        <v>1048734</v>
      </c>
    </row>
    <row r="8" spans="1:13" ht="24.75" customHeight="1" x14ac:dyDescent="0.25">
      <c r="A8" s="203" t="s">
        <v>195</v>
      </c>
      <c r="B8" s="198">
        <v>70000</v>
      </c>
      <c r="C8" s="198"/>
      <c r="D8" s="198"/>
      <c r="E8" s="198"/>
      <c r="F8" s="198">
        <v>130553</v>
      </c>
      <c r="G8" s="198"/>
      <c r="H8" s="198"/>
      <c r="I8" s="198"/>
      <c r="J8" s="198"/>
      <c r="K8" s="198"/>
      <c r="L8" s="198"/>
      <c r="M8" s="202">
        <f t="shared" si="0"/>
        <v>200553</v>
      </c>
    </row>
    <row r="9" spans="1:13" ht="24.75" customHeight="1" x14ac:dyDescent="0.25">
      <c r="A9" s="203" t="s">
        <v>196</v>
      </c>
      <c r="B9" s="198"/>
      <c r="C9" s="198">
        <v>500000</v>
      </c>
      <c r="D9" s="198"/>
      <c r="E9" s="198"/>
      <c r="F9" s="198">
        <v>454000</v>
      </c>
      <c r="G9" s="198"/>
      <c r="H9" s="198"/>
      <c r="I9" s="198"/>
      <c r="J9" s="198">
        <v>640000</v>
      </c>
      <c r="K9" s="198"/>
      <c r="L9" s="198"/>
      <c r="M9" s="202">
        <f t="shared" si="0"/>
        <v>1594000</v>
      </c>
    </row>
    <row r="10" spans="1:13" x14ac:dyDescent="0.25">
      <c r="A10" s="205"/>
      <c r="B10" s="206">
        <f t="shared" ref="B10:L10" si="1">SUM(B3:B9)</f>
        <v>99000</v>
      </c>
      <c r="C10" s="206">
        <f t="shared" si="1"/>
        <v>1700100</v>
      </c>
      <c r="D10" s="206">
        <f t="shared" si="1"/>
        <v>3199330</v>
      </c>
      <c r="E10" s="206">
        <f t="shared" si="1"/>
        <v>369117.82</v>
      </c>
      <c r="F10" s="206">
        <f t="shared" si="1"/>
        <v>2777796</v>
      </c>
      <c r="G10" s="206">
        <f t="shared" si="1"/>
        <v>475431</v>
      </c>
      <c r="H10" s="206">
        <f t="shared" si="1"/>
        <v>275500</v>
      </c>
      <c r="I10" s="206">
        <f t="shared" si="1"/>
        <v>2447270.1800000002</v>
      </c>
      <c r="J10" s="206">
        <f t="shared" si="1"/>
        <v>1384065</v>
      </c>
      <c r="K10" s="206">
        <f t="shared" si="1"/>
        <v>1575000</v>
      </c>
      <c r="L10" s="206">
        <f t="shared" si="1"/>
        <v>634714.6</v>
      </c>
      <c r="M10" s="202"/>
    </row>
    <row r="11" spans="1:13" x14ac:dyDescent="0.25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2">
        <f>SUM(M3:M10)</f>
        <v>14937324.6</v>
      </c>
    </row>
    <row r="12" spans="1:13" x14ac:dyDescent="0.25"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 (2)</vt:lpstr>
      <vt:lpstr>Приложение 1</vt:lpstr>
      <vt:lpstr>Лист1</vt:lpstr>
      <vt:lpstr>'Приложение 1'!Заголовки_для_печати</vt:lpstr>
      <vt:lpstr>'Приложение 1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Elena</cp:lastModifiedBy>
  <cp:lastPrinted>2022-01-26T12:56:03Z</cp:lastPrinted>
  <dcterms:created xsi:type="dcterms:W3CDTF">2011-12-09T07:36:49Z</dcterms:created>
  <dcterms:modified xsi:type="dcterms:W3CDTF">2022-01-26T12:57:57Z</dcterms:modified>
</cp:coreProperties>
</file>