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8" i="1"/>
  <c r="B68"/>
  <c r="D56"/>
  <c r="D57"/>
  <c r="D58"/>
  <c r="D59"/>
  <c r="D60"/>
  <c r="D61"/>
  <c r="D62"/>
  <c r="D63"/>
  <c r="D64"/>
  <c r="D65"/>
  <c r="D66"/>
  <c r="D67"/>
  <c r="D55"/>
  <c r="E55"/>
  <c r="E56"/>
  <c r="E57"/>
  <c r="E58"/>
  <c r="E59"/>
  <c r="E61"/>
  <c r="E62"/>
  <c r="E64"/>
  <c r="E65"/>
  <c r="E66"/>
  <c r="E35"/>
  <c r="E37"/>
  <c r="E38"/>
  <c r="E39"/>
  <c r="E43" l="1"/>
  <c r="D41"/>
  <c r="D42"/>
  <c r="D43"/>
  <c r="D49"/>
  <c r="C67"/>
  <c r="B67"/>
  <c r="E9"/>
  <c r="D9"/>
  <c r="C8"/>
  <c r="B8"/>
  <c r="C40"/>
  <c r="B40"/>
  <c r="C45"/>
  <c r="C21"/>
  <c r="B45"/>
  <c r="D19"/>
  <c r="E14"/>
  <c r="E16"/>
  <c r="E17"/>
  <c r="D14"/>
  <c r="D16"/>
  <c r="D17"/>
  <c r="C15"/>
  <c r="C13" s="1"/>
  <c r="B15"/>
  <c r="B13" s="1"/>
  <c r="E6"/>
  <c r="E7"/>
  <c r="E10"/>
  <c r="E11"/>
  <c r="E12"/>
  <c r="E18"/>
  <c r="E22"/>
  <c r="E23"/>
  <c r="E24"/>
  <c r="E25"/>
  <c r="E26"/>
  <c r="E27"/>
  <c r="E28"/>
  <c r="E31"/>
  <c r="E46"/>
  <c r="E47"/>
  <c r="E48"/>
  <c r="D6"/>
  <c r="D7"/>
  <c r="D10"/>
  <c r="D11"/>
  <c r="D12"/>
  <c r="D18"/>
  <c r="D22"/>
  <c r="D23"/>
  <c r="D24"/>
  <c r="D25"/>
  <c r="D26"/>
  <c r="D27"/>
  <c r="D28"/>
  <c r="D31"/>
  <c r="D32"/>
  <c r="D34"/>
  <c r="D35"/>
  <c r="D36"/>
  <c r="D37"/>
  <c r="D38"/>
  <c r="D39"/>
  <c r="D46"/>
  <c r="D47"/>
  <c r="D48"/>
  <c r="D52"/>
  <c r="C33"/>
  <c r="C29"/>
  <c r="B21"/>
  <c r="B29"/>
  <c r="B33"/>
  <c r="E67" l="1"/>
  <c r="E33"/>
  <c r="E40"/>
  <c r="D40"/>
  <c r="C20"/>
  <c r="C5"/>
  <c r="B5"/>
  <c r="E29"/>
  <c r="D13"/>
  <c r="E15"/>
  <c r="E13"/>
  <c r="D15"/>
  <c r="E45"/>
  <c r="D29"/>
  <c r="E21"/>
  <c r="D8"/>
  <c r="E8"/>
  <c r="D21"/>
  <c r="D45"/>
  <c r="D33"/>
  <c r="B20"/>
  <c r="E5" l="1"/>
  <c r="D5"/>
  <c r="C44"/>
  <c r="C53" s="1"/>
  <c r="B44"/>
  <c r="B53" s="1"/>
  <c r="E20"/>
  <c r="D20"/>
  <c r="E44" l="1"/>
  <c r="D44"/>
  <c r="D53" s="1"/>
  <c r="E53" l="1"/>
</calcChain>
</file>

<file path=xl/sharedStrings.xml><?xml version="1.0" encoding="utf-8"?>
<sst xmlns="http://schemas.openxmlformats.org/spreadsheetml/2006/main" count="72" uniqueCount="72">
  <si>
    <t>Наименование дохода</t>
  </si>
  <si>
    <t>% выполнения</t>
  </si>
  <si>
    <t>(рублей)</t>
  </si>
  <si>
    <t xml:space="preserve">Отклонение Сумма (+,-) </t>
  </si>
  <si>
    <t>Налог на доходы физических лиц</t>
  </si>
  <si>
    <t>Налоговые доходы</t>
  </si>
  <si>
    <t>Акцизы</t>
  </si>
  <si>
    <t>Налоги на совокупный доход, в т.ч.</t>
  </si>
  <si>
    <t>ЕНВД</t>
  </si>
  <si>
    <t>ЕСХН</t>
  </si>
  <si>
    <t>Патент</t>
  </si>
  <si>
    <t>Доходы от использования имущества, в т.ч.</t>
  </si>
  <si>
    <t>аренда земли до разграничения</t>
  </si>
  <si>
    <t>аренда земли после разграничения</t>
  </si>
  <si>
    <t>аренда имущества, находящегося в оперативном управлении</t>
  </si>
  <si>
    <t>аренда имущества казны</t>
  </si>
  <si>
    <t>отчисления от прибыли МУП</t>
  </si>
  <si>
    <t>прочие доходы от исп. имущества</t>
  </si>
  <si>
    <t>Государственная пошлина</t>
  </si>
  <si>
    <t>Доходы от оказания платных услуг и компенсации затрат государства, в т.ч.</t>
  </si>
  <si>
    <t>доходы от возмещения затрат на сод. имущества</t>
  </si>
  <si>
    <t>прочие доходы от компенсации затрат</t>
  </si>
  <si>
    <t>Доходы от продажи материальных и нематериальных активов, в т.ч.</t>
  </si>
  <si>
    <t>доходы от реализации имущества (металлолом)</t>
  </si>
  <si>
    <t>доходы от продажи земли до разграничения</t>
  </si>
  <si>
    <t>доходы от продажи мун. земли</t>
  </si>
  <si>
    <t>плата за увеличение площади земельных участков</t>
  </si>
  <si>
    <t>доходы от приватизации имущества</t>
  </si>
  <si>
    <t>Штрафы, санкции, возмещение ущерба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</si>
  <si>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</si>
  <si>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</si>
  <si>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</si>
  <si>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поступления, в т.ч.</t>
  </si>
  <si>
    <t>дотации</t>
  </si>
  <si>
    <t>субсидии</t>
  </si>
  <si>
    <t>субвенции</t>
  </si>
  <si>
    <t>Возврат остатков субсидий, субвенций и иных МБТ прошлых лет</t>
  </si>
  <si>
    <t>Платежи при пользовании природными ресурсами</t>
  </si>
  <si>
    <t>Итого доходов</t>
  </si>
  <si>
    <t>Налоги на имущество, в т.ч.</t>
  </si>
  <si>
    <t>НИФЛ</t>
  </si>
  <si>
    <t>Земельный налог, в т.ч.</t>
  </si>
  <si>
    <t>Земельный налог с организаций</t>
  </si>
  <si>
    <t>Земельный налог с физ.лиц</t>
  </si>
  <si>
    <t>Задолженность и перерасчеты по отмененным налогам</t>
  </si>
  <si>
    <t>прочие доходы от оказания платных услуг</t>
  </si>
  <si>
    <t>безвозмездные поступления от негосударственных организаций</t>
  </si>
  <si>
    <t>прочие безвозмездные поступления</t>
  </si>
  <si>
    <t>невыясненные поступления</t>
  </si>
  <si>
    <t>Налог, взимаемый с применением УСН</t>
  </si>
  <si>
    <t>инициативные платежи</t>
  </si>
  <si>
    <t>прочие неналоговые доходы</t>
  </si>
  <si>
    <t xml:space="preserve">                        Р АС Х О Д Ы 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</si>
  <si>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</si>
  <si>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</si>
  <si>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деят.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</si>
  <si>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</si>
  <si>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</si>
  <si>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</si>
  <si>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</si>
  <si>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Культура. Кинематография </t>
  </si>
  <si>
    <t xml:space="preserve">Здравохранение </t>
  </si>
  <si>
    <t>Социальная политика</t>
  </si>
  <si>
    <t>Физическая культура и спорт</t>
  </si>
  <si>
    <t>Средства массовой информации</t>
  </si>
  <si>
    <t xml:space="preserve">И Т О Г О    Р А С Х О Д О В </t>
  </si>
  <si>
    <t>Зам.главы, зав. Финансовым отделом                                                                                                                               И.В.Брагина</t>
  </si>
  <si>
    <t>Дефицит (-), профицит (+)</t>
  </si>
  <si>
    <t>Утверждено по бюджету в соответствии с решением от 09.06.2022 № 228</t>
  </si>
  <si>
    <t>иные межбюджетные трансферты</t>
  </si>
  <si>
    <t>Приложение к постановлению Весьегонского муниципального округа от 01.08.2022 № 298</t>
  </si>
  <si>
    <t>Отчет об исполении бюджета Весьегонского муниципального округа Тверской области за первое полугодие 2022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</si>
</sst>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_);_(@_)"/>
    <numFmt numFmtId="166" formatCode="#,##0.00_р_.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7" fillId="0" borderId="1" xfId="0" applyNumberFormat="1" applyFont="1" applyBorder="1"/>
    <xf numFmtId="0" fontId="8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166" fontId="9" fillId="2" borderId="1" xfId="1" applyNumberFormat="1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4" fontId="6" fillId="2" borderId="1" xfId="1" applyNumberFormat="1" applyFont="1" applyFill="1" applyBorder="1" applyAlignment="1">
      <alignment wrapText="1"/>
    </xf>
    <xf numFmtId="4" fontId="6" fillId="2" borderId="0" xfId="1" applyNumberFormat="1" applyFont="1" applyFill="1" applyAlignment="1">
      <alignment wrapText="1"/>
    </xf>
    <xf numFmtId="4" fontId="9" fillId="2" borderId="1" xfId="1" applyNumberFormat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166" fontId="6" fillId="0" borderId="1" xfId="1" applyNumberFormat="1" applyFont="1" applyBorder="1" applyAlignment="1">
      <alignment wrapText="1"/>
    </xf>
    <xf numFmtId="166" fontId="6" fillId="2" borderId="1" xfId="1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2" borderId="0" xfId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5">
    <cellStyle name="Обычный" xfId="0" builtinId="0"/>
    <cellStyle name="Обычный 2" xfId="1"/>
    <cellStyle name="Финансовый [0] 2" xfId="3"/>
    <cellStyle name="Финансовый [0] 2 2" xfId="4"/>
    <cellStyle name="Финансовый [0] 2 3" xfId="5"/>
    <cellStyle name="Финансовый [0] 2 4" xfId="6"/>
    <cellStyle name="Финансовый [0] 3" xfId="7"/>
    <cellStyle name="Финансовый [0] 3 2" xfId="8"/>
    <cellStyle name="Финансовый [0] 3 3" xfId="9"/>
    <cellStyle name="Финансовый [0] 3 4" xfId="10"/>
    <cellStyle name="Финансовый [0] 4" xfId="11"/>
    <cellStyle name="Финансовый [0] 5" xfId="12"/>
    <cellStyle name="Финансовый [0] 6" xfId="13"/>
    <cellStyle name="Финансовый [0] 7" xfId="14"/>
    <cellStyle name="Финансовый [0]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E6" sqref="E6"/>
    </sheetView>
  </sheetViews>
  <sheetFormatPr defaultRowHeight="15"/>
  <cols>
    <col min="1" max="1" width="60.42578125" customWidth="1"/>
    <col min="2" max="2" width="18.5703125" customWidth="1"/>
    <col min="3" max="3" width="19" customWidth="1"/>
    <col min="4" max="4" width="19.28515625" customWidth="1"/>
    <col min="5" max="5" width="11.42578125" customWidth="1"/>
  </cols>
  <sheetData>
    <row r="1" spans="1:5" ht="43.5" customHeight="1">
      <c r="D1" s="36" t="s">
        <v>70</v>
      </c>
      <c r="E1" s="36"/>
    </row>
    <row r="2" spans="1:5" ht="15.75">
      <c r="A2" s="34" t="s">
        <v>71</v>
      </c>
      <c r="B2" s="34"/>
      <c r="C2" s="34"/>
      <c r="D2" s="34"/>
      <c r="E2" s="34"/>
    </row>
    <row r="3" spans="1:5" ht="15.75">
      <c r="A3" s="1"/>
      <c r="B3" s="1"/>
      <c r="C3" s="1"/>
      <c r="D3" s="1"/>
      <c r="E3" s="1" t="s">
        <v>2</v>
      </c>
    </row>
    <row r="4" spans="1:5" ht="78.75">
      <c r="A4" s="2" t="s">
        <v>0</v>
      </c>
      <c r="B4" s="3" t="s">
        <v>68</v>
      </c>
      <c r="C4" s="33">
        <v>44743</v>
      </c>
      <c r="D4" s="15" t="s">
        <v>3</v>
      </c>
      <c r="E4" s="15" t="s">
        <v>1</v>
      </c>
    </row>
    <row r="5" spans="1:5" ht="15.75">
      <c r="A5" s="4" t="s">
        <v>5</v>
      </c>
      <c r="B5" s="13">
        <f>B6+B7+B8+B18+B13+B19</f>
        <v>128039040</v>
      </c>
      <c r="C5" s="13">
        <f>C6+C7+C8+C18+C13+C19</f>
        <v>57663682.630000003</v>
      </c>
      <c r="D5" s="13">
        <f>C5-B5</f>
        <v>-70375357.370000005</v>
      </c>
      <c r="E5" s="14">
        <f>C5/B5*100</f>
        <v>45.036016069786214</v>
      </c>
    </row>
    <row r="6" spans="1:5" ht="22.5" customHeight="1">
      <c r="A6" s="3" t="s">
        <v>4</v>
      </c>
      <c r="B6" s="10">
        <v>89789300</v>
      </c>
      <c r="C6" s="10">
        <v>42790571.960000001</v>
      </c>
      <c r="D6" s="9">
        <f t="shared" ref="D6:D52" si="0">C6-B6</f>
        <v>-46998728.039999999</v>
      </c>
      <c r="E6" s="8">
        <f t="shared" ref="E6:E67" si="1">C6/B6*100</f>
        <v>47.656649467141406</v>
      </c>
    </row>
    <row r="7" spans="1:5" ht="15.75">
      <c r="A7" s="3" t="s">
        <v>6</v>
      </c>
      <c r="B7" s="10">
        <v>13042190</v>
      </c>
      <c r="C7" s="17">
        <v>7063233.1699999999</v>
      </c>
      <c r="D7" s="9">
        <f t="shared" si="0"/>
        <v>-5978956.8300000001</v>
      </c>
      <c r="E7" s="8">
        <f t="shared" si="1"/>
        <v>54.156803190261762</v>
      </c>
    </row>
    <row r="8" spans="1:5" ht="15.75">
      <c r="A8" s="3" t="s">
        <v>7</v>
      </c>
      <c r="B8" s="10">
        <f>B10+B11+B12+B9</f>
        <v>6743550</v>
      </c>
      <c r="C8" s="10">
        <f>C10+C11+C12+C9</f>
        <v>2984626.91</v>
      </c>
      <c r="D8" s="9">
        <f t="shared" si="0"/>
        <v>-3758923.09</v>
      </c>
      <c r="E8" s="8">
        <f t="shared" si="1"/>
        <v>44.258986883763008</v>
      </c>
    </row>
    <row r="9" spans="1:5" s="19" customFormat="1" ht="15.75">
      <c r="A9" s="5" t="s">
        <v>49</v>
      </c>
      <c r="B9" s="11">
        <v>4846550</v>
      </c>
      <c r="C9" s="11">
        <v>2253113.37</v>
      </c>
      <c r="D9" s="9">
        <f t="shared" si="0"/>
        <v>-2593436.63</v>
      </c>
      <c r="E9" s="8">
        <f t="shared" si="1"/>
        <v>46.48901527890974</v>
      </c>
    </row>
    <row r="10" spans="1:5" ht="15.75">
      <c r="A10" s="5" t="s">
        <v>8</v>
      </c>
      <c r="B10" s="11">
        <v>56000</v>
      </c>
      <c r="C10" s="11">
        <v>77306.59</v>
      </c>
      <c r="D10" s="16">
        <f t="shared" si="0"/>
        <v>21306.589999999997</v>
      </c>
      <c r="E10" s="8">
        <f t="shared" si="1"/>
        <v>138.04748214285715</v>
      </c>
    </row>
    <row r="11" spans="1:5" ht="15.75">
      <c r="A11" s="5" t="s">
        <v>9</v>
      </c>
      <c r="B11" s="11">
        <v>605000</v>
      </c>
      <c r="C11" s="11">
        <v>77093.88</v>
      </c>
      <c r="D11" s="16">
        <f t="shared" si="0"/>
        <v>-527906.12</v>
      </c>
      <c r="E11" s="8">
        <f t="shared" si="1"/>
        <v>12.742790082644628</v>
      </c>
    </row>
    <row r="12" spans="1:5" ht="15.75">
      <c r="A12" s="5" t="s">
        <v>10</v>
      </c>
      <c r="B12" s="11">
        <v>1236000</v>
      </c>
      <c r="C12" s="11">
        <v>577113.06999999995</v>
      </c>
      <c r="D12" s="16">
        <f t="shared" si="0"/>
        <v>-658886.93000000005</v>
      </c>
      <c r="E12" s="8">
        <f t="shared" si="1"/>
        <v>46.691995954692551</v>
      </c>
    </row>
    <row r="13" spans="1:5" ht="15.75">
      <c r="A13" s="3" t="s">
        <v>39</v>
      </c>
      <c r="B13" s="11">
        <f>B14+B15</f>
        <v>17484000</v>
      </c>
      <c r="C13" s="11">
        <f>C14+C15</f>
        <v>4376125.1500000004</v>
      </c>
      <c r="D13" s="9">
        <f t="shared" si="0"/>
        <v>-13107874.85</v>
      </c>
      <c r="E13" s="8">
        <f t="shared" si="1"/>
        <v>25.029313372226035</v>
      </c>
    </row>
    <row r="14" spans="1:5" ht="15.75">
      <c r="A14" s="5" t="s">
        <v>40</v>
      </c>
      <c r="B14" s="11">
        <v>3397000</v>
      </c>
      <c r="C14" s="11">
        <v>267608.23</v>
      </c>
      <c r="D14" s="16">
        <f t="shared" si="0"/>
        <v>-3129391.77</v>
      </c>
      <c r="E14" s="8">
        <f t="shared" si="1"/>
        <v>7.8777812775978795</v>
      </c>
    </row>
    <row r="15" spans="1:5" ht="15.75">
      <c r="A15" s="5" t="s">
        <v>41</v>
      </c>
      <c r="B15" s="11">
        <f>B16+B17</f>
        <v>14087000</v>
      </c>
      <c r="C15" s="11">
        <f>C16+C17</f>
        <v>4108516.92</v>
      </c>
      <c r="D15" s="16">
        <f>C15-B15</f>
        <v>-9978483.0800000001</v>
      </c>
      <c r="E15" s="8">
        <f t="shared" si="1"/>
        <v>29.165307872506567</v>
      </c>
    </row>
    <row r="16" spans="1:5" ht="15.75">
      <c r="A16" s="5" t="s">
        <v>42</v>
      </c>
      <c r="B16" s="11">
        <v>6393000</v>
      </c>
      <c r="C16" s="11">
        <v>3029518.48</v>
      </c>
      <c r="D16" s="16">
        <f t="shared" si="0"/>
        <v>-3363481.52</v>
      </c>
      <c r="E16" s="8">
        <f t="shared" si="1"/>
        <v>47.388056937275145</v>
      </c>
    </row>
    <row r="17" spans="1:5" ht="15.75">
      <c r="A17" s="5" t="s">
        <v>43</v>
      </c>
      <c r="B17" s="11">
        <v>7694000</v>
      </c>
      <c r="C17" s="11">
        <v>1078998.44</v>
      </c>
      <c r="D17" s="16">
        <f t="shared" si="0"/>
        <v>-6615001.5600000005</v>
      </c>
      <c r="E17" s="8">
        <f t="shared" si="1"/>
        <v>14.023894463218092</v>
      </c>
    </row>
    <row r="18" spans="1:5" ht="15.75">
      <c r="A18" s="3" t="s">
        <v>18</v>
      </c>
      <c r="B18" s="10">
        <v>980000</v>
      </c>
      <c r="C18" s="10">
        <v>449125.44</v>
      </c>
      <c r="D18" s="9">
        <f t="shared" si="0"/>
        <v>-530874.56000000006</v>
      </c>
      <c r="E18" s="8">
        <f t="shared" si="1"/>
        <v>45.82912653061225</v>
      </c>
    </row>
    <row r="19" spans="1:5" ht="15.75">
      <c r="A19" s="3" t="s">
        <v>44</v>
      </c>
      <c r="B19" s="10">
        <v>0</v>
      </c>
      <c r="C19" s="10">
        <v>0</v>
      </c>
      <c r="D19" s="9">
        <f t="shared" si="0"/>
        <v>0</v>
      </c>
      <c r="E19" s="8"/>
    </row>
    <row r="20" spans="1:5" ht="15.75">
      <c r="A20" s="6" t="s">
        <v>30</v>
      </c>
      <c r="B20" s="12">
        <f>B21+B28+B29+B33+B39+B40</f>
        <v>7536370</v>
      </c>
      <c r="C20" s="12">
        <f>C21+C28+C29+C33+C39+C40+C43</f>
        <v>4090105.8</v>
      </c>
      <c r="D20" s="13">
        <f t="shared" si="0"/>
        <v>-3446264.2</v>
      </c>
      <c r="E20" s="14">
        <f t="shared" si="1"/>
        <v>54.271563100007029</v>
      </c>
    </row>
    <row r="21" spans="1:5" ht="15.75">
      <c r="A21" s="3" t="s">
        <v>11</v>
      </c>
      <c r="B21" s="10">
        <f>B22+B23+B24+B25+B26+B27</f>
        <v>4435300</v>
      </c>
      <c r="C21" s="10">
        <f>C22+C23+C24+C25+C26+C27</f>
        <v>1566889.7899999998</v>
      </c>
      <c r="D21" s="9">
        <f t="shared" si="0"/>
        <v>-2868410.21</v>
      </c>
      <c r="E21" s="8">
        <f t="shared" si="1"/>
        <v>35.327707032218783</v>
      </c>
    </row>
    <row r="22" spans="1:5" ht="15.75">
      <c r="A22" s="5" t="s">
        <v>12</v>
      </c>
      <c r="B22" s="11">
        <v>2610000</v>
      </c>
      <c r="C22" s="11">
        <v>1311805.1499999999</v>
      </c>
      <c r="D22" s="9">
        <f t="shared" si="0"/>
        <v>-1298194.8500000001</v>
      </c>
      <c r="E22" s="8">
        <f t="shared" si="1"/>
        <v>50.260733716475094</v>
      </c>
    </row>
    <row r="23" spans="1:5" ht="15.75">
      <c r="A23" s="5" t="s">
        <v>13</v>
      </c>
      <c r="B23" s="11">
        <v>510800</v>
      </c>
      <c r="C23" s="11">
        <v>44409.06</v>
      </c>
      <c r="D23" s="9">
        <f t="shared" si="0"/>
        <v>-466390.94</v>
      </c>
      <c r="E23" s="8">
        <f t="shared" si="1"/>
        <v>8.6940211433046208</v>
      </c>
    </row>
    <row r="24" spans="1:5" ht="31.5">
      <c r="A24" s="5" t="s">
        <v>14</v>
      </c>
      <c r="B24" s="11">
        <v>41000</v>
      </c>
      <c r="C24" s="11">
        <v>19403.13</v>
      </c>
      <c r="D24" s="9">
        <f t="shared" si="0"/>
        <v>-21596.87</v>
      </c>
      <c r="E24" s="8">
        <f t="shared" si="1"/>
        <v>47.32470731707317</v>
      </c>
    </row>
    <row r="25" spans="1:5" ht="15.75">
      <c r="A25" s="5" t="s">
        <v>15</v>
      </c>
      <c r="B25" s="11">
        <v>820700</v>
      </c>
      <c r="C25" s="11">
        <v>191272.45</v>
      </c>
      <c r="D25" s="9">
        <f t="shared" si="0"/>
        <v>-629427.55000000005</v>
      </c>
      <c r="E25" s="8">
        <f t="shared" si="1"/>
        <v>23.30601315949799</v>
      </c>
    </row>
    <row r="26" spans="1:5" ht="15.75">
      <c r="A26" s="5" t="s">
        <v>16</v>
      </c>
      <c r="B26" s="11">
        <v>3200</v>
      </c>
      <c r="C26" s="11">
        <v>0</v>
      </c>
      <c r="D26" s="9">
        <f t="shared" si="0"/>
        <v>-3200</v>
      </c>
      <c r="E26" s="8">
        <f t="shared" si="1"/>
        <v>0</v>
      </c>
    </row>
    <row r="27" spans="1:5" ht="15.75">
      <c r="A27" s="5" t="s">
        <v>17</v>
      </c>
      <c r="B27" s="11">
        <v>449600</v>
      </c>
      <c r="C27" s="11">
        <v>0</v>
      </c>
      <c r="D27" s="9">
        <f t="shared" si="0"/>
        <v>-449600</v>
      </c>
      <c r="E27" s="8">
        <f t="shared" si="1"/>
        <v>0</v>
      </c>
    </row>
    <row r="28" spans="1:5" ht="15.75">
      <c r="A28" s="3" t="s">
        <v>37</v>
      </c>
      <c r="B28" s="10">
        <v>46900</v>
      </c>
      <c r="C28" s="10">
        <v>15982.49</v>
      </c>
      <c r="D28" s="9">
        <f t="shared" si="0"/>
        <v>-30917.510000000002</v>
      </c>
      <c r="E28" s="8">
        <f t="shared" si="1"/>
        <v>34.077803837953091</v>
      </c>
    </row>
    <row r="29" spans="1:5" ht="31.5">
      <c r="A29" s="3" t="s">
        <v>19</v>
      </c>
      <c r="B29" s="10">
        <f>B31+B32</f>
        <v>1820000</v>
      </c>
      <c r="C29" s="10">
        <f>C31+C32</f>
        <v>887106.86</v>
      </c>
      <c r="D29" s="9">
        <f t="shared" si="0"/>
        <v>-932893.14</v>
      </c>
      <c r="E29" s="8">
        <f t="shared" si="1"/>
        <v>48.742135164835162</v>
      </c>
    </row>
    <row r="30" spans="1:5" ht="15.75">
      <c r="A30" s="5" t="s">
        <v>45</v>
      </c>
      <c r="B30" s="10"/>
      <c r="C30" s="10"/>
      <c r="D30" s="9"/>
      <c r="E30" s="8"/>
    </row>
    <row r="31" spans="1:5" ht="15.75">
      <c r="A31" s="5" t="s">
        <v>20</v>
      </c>
      <c r="B31" s="11">
        <v>1820000</v>
      </c>
      <c r="C31" s="11">
        <v>887106.86</v>
      </c>
      <c r="D31" s="9">
        <f t="shared" si="0"/>
        <v>-932893.14</v>
      </c>
      <c r="E31" s="8">
        <f t="shared" si="1"/>
        <v>48.742135164835162</v>
      </c>
    </row>
    <row r="32" spans="1:5" ht="15.75">
      <c r="A32" s="5" t="s">
        <v>21</v>
      </c>
      <c r="B32" s="11">
        <v>0</v>
      </c>
      <c r="C32" s="11">
        <v>0</v>
      </c>
      <c r="D32" s="9">
        <f t="shared" si="0"/>
        <v>0</v>
      </c>
      <c r="E32" s="20"/>
    </row>
    <row r="33" spans="1:5" ht="31.5">
      <c r="A33" s="3" t="s">
        <v>22</v>
      </c>
      <c r="B33" s="10">
        <f>B34+B35+B36+B37+B38</f>
        <v>307970</v>
      </c>
      <c r="C33" s="10">
        <f>C34+C35+C36+C37+C38</f>
        <v>926552.08000000007</v>
      </c>
      <c r="D33" s="9">
        <f t="shared" si="0"/>
        <v>618582.08000000007</v>
      </c>
      <c r="E33" s="20">
        <f t="shared" si="1"/>
        <v>300.85790174367639</v>
      </c>
    </row>
    <row r="34" spans="1:5" ht="15.75">
      <c r="A34" s="5" t="s">
        <v>23</v>
      </c>
      <c r="B34" s="11">
        <v>0</v>
      </c>
      <c r="C34" s="11">
        <v>0</v>
      </c>
      <c r="D34" s="9">
        <f t="shared" si="0"/>
        <v>0</v>
      </c>
      <c r="E34" s="20"/>
    </row>
    <row r="35" spans="1:5" ht="15.75">
      <c r="A35" s="5" t="s">
        <v>24</v>
      </c>
      <c r="B35" s="11">
        <v>30000</v>
      </c>
      <c r="C35" s="11">
        <v>446653.8</v>
      </c>
      <c r="D35" s="9">
        <f t="shared" si="0"/>
        <v>416653.8</v>
      </c>
      <c r="E35" s="20">
        <f t="shared" si="1"/>
        <v>1488.846</v>
      </c>
    </row>
    <row r="36" spans="1:5" ht="15.75">
      <c r="A36" s="5" t="s">
        <v>25</v>
      </c>
      <c r="B36" s="11">
        <v>0</v>
      </c>
      <c r="C36" s="11"/>
      <c r="D36" s="9">
        <f t="shared" si="0"/>
        <v>0</v>
      </c>
      <c r="E36" s="20"/>
    </row>
    <row r="37" spans="1:5" ht="15.75">
      <c r="A37" s="5" t="s">
        <v>26</v>
      </c>
      <c r="B37" s="11">
        <v>50000</v>
      </c>
      <c r="C37" s="11">
        <v>365135.28</v>
      </c>
      <c r="D37" s="9">
        <f t="shared" si="0"/>
        <v>315135.28000000003</v>
      </c>
      <c r="E37" s="20">
        <f t="shared" si="1"/>
        <v>730.27056000000005</v>
      </c>
    </row>
    <row r="38" spans="1:5" ht="15.75">
      <c r="A38" s="5" t="s">
        <v>27</v>
      </c>
      <c r="B38" s="11">
        <v>227970</v>
      </c>
      <c r="C38" s="11">
        <v>114763</v>
      </c>
      <c r="D38" s="9">
        <f t="shared" si="0"/>
        <v>-113207</v>
      </c>
      <c r="E38" s="20">
        <f t="shared" si="1"/>
        <v>50.341272974514197</v>
      </c>
    </row>
    <row r="39" spans="1:5" ht="15.75">
      <c r="A39" s="3" t="s">
        <v>28</v>
      </c>
      <c r="B39" s="10">
        <v>495100</v>
      </c>
      <c r="C39" s="10">
        <v>693574.58</v>
      </c>
      <c r="D39" s="9">
        <f t="shared" si="0"/>
        <v>198474.57999999996</v>
      </c>
      <c r="E39" s="20">
        <f t="shared" si="1"/>
        <v>140.08777620682687</v>
      </c>
    </row>
    <row r="40" spans="1:5" ht="15.75">
      <c r="A40" s="3" t="s">
        <v>29</v>
      </c>
      <c r="B40" s="10">
        <f>B41+B42+B43</f>
        <v>431100</v>
      </c>
      <c r="C40" s="10">
        <f>C41+C42+C43</f>
        <v>0</v>
      </c>
      <c r="D40" s="9">
        <f t="shared" si="0"/>
        <v>-431100</v>
      </c>
      <c r="E40" s="20">
        <f t="shared" si="1"/>
        <v>0</v>
      </c>
    </row>
    <row r="41" spans="1:5" ht="15.75">
      <c r="A41" s="3" t="s">
        <v>48</v>
      </c>
      <c r="B41" s="10">
        <v>0</v>
      </c>
      <c r="C41" s="17">
        <v>0</v>
      </c>
      <c r="D41" s="9">
        <f t="shared" si="0"/>
        <v>0</v>
      </c>
      <c r="E41" s="20"/>
    </row>
    <row r="42" spans="1:5" ht="15.75">
      <c r="A42" s="3" t="s">
        <v>50</v>
      </c>
      <c r="B42" s="10">
        <v>402300</v>
      </c>
      <c r="C42" s="17">
        <v>0</v>
      </c>
      <c r="D42" s="9">
        <f t="shared" si="0"/>
        <v>-402300</v>
      </c>
      <c r="E42" s="20"/>
    </row>
    <row r="43" spans="1:5" ht="15.75">
      <c r="A43" s="3" t="s">
        <v>51</v>
      </c>
      <c r="B43" s="10">
        <v>28800</v>
      </c>
      <c r="C43" s="17">
        <v>0</v>
      </c>
      <c r="D43" s="9">
        <f t="shared" si="0"/>
        <v>-28800</v>
      </c>
      <c r="E43" s="20">
        <f t="shared" si="1"/>
        <v>0</v>
      </c>
    </row>
    <row r="44" spans="1:5" ht="15.75">
      <c r="A44" s="6" t="s">
        <v>31</v>
      </c>
      <c r="B44" s="12">
        <f>B5+B20</f>
        <v>135575410</v>
      </c>
      <c r="C44" s="12">
        <f>C5+C20</f>
        <v>61753788.43</v>
      </c>
      <c r="D44" s="13">
        <f t="shared" si="0"/>
        <v>-73821621.569999993</v>
      </c>
      <c r="E44" s="14">
        <f t="shared" si="1"/>
        <v>45.549401938006312</v>
      </c>
    </row>
    <row r="45" spans="1:5" ht="15.75">
      <c r="A45" s="6" t="s">
        <v>32</v>
      </c>
      <c r="B45" s="12">
        <f>B46+B47+B48+B49+B50+B51</f>
        <v>219519048.03</v>
      </c>
      <c r="C45" s="12">
        <f>C46+C47+C48+C49+C50+C51+C52</f>
        <v>97397912.170000002</v>
      </c>
      <c r="D45" s="13">
        <f t="shared" si="0"/>
        <v>-122121135.86</v>
      </c>
      <c r="E45" s="14">
        <f t="shared" si="1"/>
        <v>44.36877484849942</v>
      </c>
    </row>
    <row r="46" spans="1:5" ht="15.75">
      <c r="A46" s="5" t="s">
        <v>33</v>
      </c>
      <c r="B46" s="11">
        <v>54371500</v>
      </c>
      <c r="C46" s="11">
        <v>27185750</v>
      </c>
      <c r="D46" s="9">
        <f t="shared" si="0"/>
        <v>-27185750</v>
      </c>
      <c r="E46" s="8">
        <f t="shared" si="1"/>
        <v>50</v>
      </c>
    </row>
    <row r="47" spans="1:5" ht="15.75">
      <c r="A47" s="5" t="s">
        <v>34</v>
      </c>
      <c r="B47" s="11">
        <v>60895968.030000001</v>
      </c>
      <c r="C47" s="11">
        <v>14135971.800000001</v>
      </c>
      <c r="D47" s="9">
        <f t="shared" si="0"/>
        <v>-46759996.230000004</v>
      </c>
      <c r="E47" s="8">
        <f t="shared" si="1"/>
        <v>23.213313224671964</v>
      </c>
    </row>
    <row r="48" spans="1:5" ht="15.75">
      <c r="A48" s="7" t="s">
        <v>35</v>
      </c>
      <c r="B48" s="11">
        <v>104251580</v>
      </c>
      <c r="C48" s="11">
        <v>55881274.939999998</v>
      </c>
      <c r="D48" s="9">
        <f t="shared" si="0"/>
        <v>-48370305.060000002</v>
      </c>
      <c r="E48" s="8">
        <f t="shared" si="1"/>
        <v>53.602329039041898</v>
      </c>
    </row>
    <row r="49" spans="1:5" ht="15.75">
      <c r="A49" s="7" t="s">
        <v>69</v>
      </c>
      <c r="B49" s="11">
        <v>0</v>
      </c>
      <c r="C49" s="18">
        <v>545000</v>
      </c>
      <c r="D49" s="9">
        <f t="shared" si="0"/>
        <v>545000</v>
      </c>
      <c r="E49" s="8"/>
    </row>
    <row r="50" spans="1:5" ht="31.5">
      <c r="A50" s="5" t="s">
        <v>46</v>
      </c>
      <c r="B50" s="11"/>
      <c r="C50" s="18"/>
      <c r="D50" s="9"/>
      <c r="E50" s="8"/>
    </row>
    <row r="51" spans="1:5" ht="15.75">
      <c r="A51" s="7" t="s">
        <v>47</v>
      </c>
      <c r="B51" s="11"/>
      <c r="C51" s="18"/>
      <c r="D51" s="9"/>
      <c r="E51" s="8"/>
    </row>
    <row r="52" spans="1:5" ht="31.5">
      <c r="A52" s="3" t="s">
        <v>36</v>
      </c>
      <c r="B52" s="10"/>
      <c r="C52" s="10">
        <v>-350084.57</v>
      </c>
      <c r="D52" s="9">
        <f t="shared" si="0"/>
        <v>-350084.57</v>
      </c>
      <c r="E52" s="8"/>
    </row>
    <row r="53" spans="1:5" ht="15.75">
      <c r="A53" s="6" t="s">
        <v>38</v>
      </c>
      <c r="B53" s="12">
        <f>B44+B45+B52</f>
        <v>355094458.02999997</v>
      </c>
      <c r="C53" s="12">
        <f>C44+C45</f>
        <v>159151700.59999999</v>
      </c>
      <c r="D53" s="12">
        <f>D44+D45+D52</f>
        <v>-196292842</v>
      </c>
      <c r="E53" s="14">
        <f t="shared" si="1"/>
        <v>44.819539421410553</v>
      </c>
    </row>
    <row r="54" spans="1:5" ht="15.75">
      <c r="A54" s="22" t="s">
        <v>52</v>
      </c>
      <c r="B54" s="30"/>
      <c r="C54" s="31"/>
      <c r="D54" s="12"/>
      <c r="E54" s="21"/>
    </row>
    <row r="55" spans="1:5" ht="15.75">
      <c r="A55" s="23" t="s">
        <v>53</v>
      </c>
      <c r="B55" s="27">
        <v>54780549</v>
      </c>
      <c r="C55" s="32">
        <v>21440651.940000001</v>
      </c>
      <c r="D55" s="10">
        <f>C55-B55</f>
        <v>-33339897.059999999</v>
      </c>
      <c r="E55" s="21">
        <f t="shared" si="1"/>
        <v>39.139169525299941</v>
      </c>
    </row>
    <row r="56" spans="1:5" ht="15.75">
      <c r="A56" s="23" t="s">
        <v>54</v>
      </c>
      <c r="B56" s="27">
        <v>509300</v>
      </c>
      <c r="C56" s="32">
        <v>116605.17</v>
      </c>
      <c r="D56" s="10">
        <f t="shared" ref="D56:D67" si="2">C56-B56</f>
        <v>-392694.83</v>
      </c>
      <c r="E56" s="21">
        <f t="shared" si="1"/>
        <v>22.895183585313177</v>
      </c>
    </row>
    <row r="57" spans="1:5" ht="15.75">
      <c r="A57" s="23" t="s">
        <v>55</v>
      </c>
      <c r="B57" s="27">
        <v>4962983.9000000004</v>
      </c>
      <c r="C57" s="32">
        <v>1728356.26</v>
      </c>
      <c r="D57" s="10">
        <f t="shared" si="2"/>
        <v>-3234627.6400000006</v>
      </c>
      <c r="E57" s="21">
        <f t="shared" si="1"/>
        <v>34.824941906420449</v>
      </c>
    </row>
    <row r="58" spans="1:5" ht="15.75">
      <c r="A58" s="23" t="s">
        <v>56</v>
      </c>
      <c r="B58" s="27">
        <v>54723920.399999999</v>
      </c>
      <c r="C58" s="32">
        <v>10879667.9</v>
      </c>
      <c r="D58" s="10">
        <f t="shared" si="2"/>
        <v>-43844252.5</v>
      </c>
      <c r="E58" s="21">
        <f t="shared" si="1"/>
        <v>19.881009658072671</v>
      </c>
    </row>
    <row r="59" spans="1:5" ht="15.75">
      <c r="A59" s="23" t="s">
        <v>57</v>
      </c>
      <c r="B59" s="27">
        <v>41289674.600000001</v>
      </c>
      <c r="C59" s="32">
        <v>11386505.863</v>
      </c>
      <c r="D59" s="10">
        <f t="shared" si="2"/>
        <v>-29903168.737000003</v>
      </c>
      <c r="E59" s="21">
        <f t="shared" si="1"/>
        <v>27.577126662557905</v>
      </c>
    </row>
    <row r="60" spans="1:5" ht="15.75">
      <c r="A60" s="25" t="s">
        <v>58</v>
      </c>
      <c r="B60" s="28"/>
      <c r="C60" s="32"/>
      <c r="D60" s="10">
        <f t="shared" si="2"/>
        <v>0</v>
      </c>
      <c r="E60" s="21"/>
    </row>
    <row r="61" spans="1:5" ht="15.75">
      <c r="A61" s="23" t="s">
        <v>59</v>
      </c>
      <c r="B61" s="27">
        <v>178366725</v>
      </c>
      <c r="C61" s="32">
        <v>99037561.060000002</v>
      </c>
      <c r="D61" s="10">
        <f t="shared" si="2"/>
        <v>-79329163.939999998</v>
      </c>
      <c r="E61" s="21">
        <f t="shared" si="1"/>
        <v>55.524684360269546</v>
      </c>
    </row>
    <row r="62" spans="1:5" ht="15.75">
      <c r="A62" s="23" t="s">
        <v>60</v>
      </c>
      <c r="B62" s="27">
        <v>36037088</v>
      </c>
      <c r="C62" s="32">
        <v>18665560.07</v>
      </c>
      <c r="D62" s="10">
        <f t="shared" si="2"/>
        <v>-17371527.93</v>
      </c>
      <c r="E62" s="21">
        <f t="shared" si="1"/>
        <v>51.795417182431613</v>
      </c>
    </row>
    <row r="63" spans="1:5" ht="15.75">
      <c r="A63" s="23" t="s">
        <v>61</v>
      </c>
      <c r="B63" s="27"/>
      <c r="C63" s="32"/>
      <c r="D63" s="10">
        <f t="shared" si="2"/>
        <v>0</v>
      </c>
      <c r="E63" s="21"/>
    </row>
    <row r="64" spans="1:5" ht="15.75">
      <c r="A64" s="23" t="s">
        <v>62</v>
      </c>
      <c r="B64" s="27">
        <v>7209120</v>
      </c>
      <c r="C64" s="32">
        <v>2349070.79</v>
      </c>
      <c r="D64" s="10">
        <f t="shared" si="2"/>
        <v>-4860049.21</v>
      </c>
      <c r="E64" s="21">
        <f t="shared" si="1"/>
        <v>32.584709229420511</v>
      </c>
    </row>
    <row r="65" spans="1:5" ht="15.75">
      <c r="A65" s="23" t="s">
        <v>63</v>
      </c>
      <c r="B65" s="27">
        <v>533000</v>
      </c>
      <c r="C65" s="32">
        <v>216317.4</v>
      </c>
      <c r="D65" s="10">
        <f t="shared" si="2"/>
        <v>-316682.59999999998</v>
      </c>
      <c r="E65" s="21">
        <f t="shared" si="1"/>
        <v>40.584878048780489</v>
      </c>
    </row>
    <row r="66" spans="1:5" ht="15.75">
      <c r="A66" s="23" t="s">
        <v>64</v>
      </c>
      <c r="B66" s="27">
        <v>1898100</v>
      </c>
      <c r="C66" s="32">
        <v>969050</v>
      </c>
      <c r="D66" s="10">
        <f t="shared" si="2"/>
        <v>-929050</v>
      </c>
      <c r="E66" s="21">
        <f t="shared" si="1"/>
        <v>51.05368526421158</v>
      </c>
    </row>
    <row r="67" spans="1:5" ht="15.75">
      <c r="A67" s="26" t="s">
        <v>65</v>
      </c>
      <c r="B67" s="29">
        <f>B55+B56+B57+B58+B59+B61+B62+B64+B65+B66</f>
        <v>380310460.89999998</v>
      </c>
      <c r="C67" s="24">
        <f>C55+C56+C57+C58+C59+C61+C62+C64+C65+C66</f>
        <v>166789346.45300001</v>
      </c>
      <c r="D67" s="10">
        <f t="shared" si="2"/>
        <v>-213521114.44699997</v>
      </c>
      <c r="E67" s="21">
        <f t="shared" si="1"/>
        <v>43.856102737299182</v>
      </c>
    </row>
    <row r="68" spans="1:5" ht="15.75">
      <c r="A68" s="26" t="s">
        <v>67</v>
      </c>
      <c r="B68" s="29">
        <f>B53-B67</f>
        <v>-25216002.870000005</v>
      </c>
      <c r="C68" s="29">
        <f>C53-C67</f>
        <v>-7637645.853000015</v>
      </c>
      <c r="D68" s="12"/>
      <c r="E68" s="21"/>
    </row>
    <row r="70" spans="1:5" ht="15.75">
      <c r="A70" s="35" t="s">
        <v>66</v>
      </c>
      <c r="B70" s="35"/>
      <c r="C70" s="35"/>
      <c r="D70" s="35"/>
      <c r="E70" s="35"/>
    </row>
  </sheetData>
  <mergeCells count="3">
    <mergeCell ref="A2:E2"/>
    <mergeCell ref="A70:E70"/>
    <mergeCell ref="D1:E1"/>
  </mergeCells>
  <pageMargins left="0.7" right="0.7" top="0.75" bottom="0.75" header="0.3" footer="0.3"/>
  <pageSetup paperSize="9" scale="59" orientation="portrait" horizont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2022-08-05T05:03:00Z</dcterms:modified>
</cp:coreProperties>
</file>